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ecmtl-my.sharepoint.com/personal/alimentaire_coophec_hec_ca/Documents/Partage  alimentaire/#SERVICE TRAITEUR/Excel pour macro- Important de ne pas toucher/"/>
    </mc:Choice>
  </mc:AlternateContent>
  <xr:revisionPtr revIDLastSave="201" documentId="8_{88DACF5D-E207-49AE-AF32-BD8A58F3999D}" xr6:coauthVersionLast="47" xr6:coauthVersionMax="47" xr10:uidLastSave="{95BE6E0A-C7DA-4EB0-904C-DB6896CE86A9}"/>
  <bookViews>
    <workbookView xWindow="-120" yWindow="-120" windowWidth="29040" windowHeight="15720" xr2:uid="{00000000-000D-0000-FFFF-FFFF00000000}"/>
  </bookViews>
  <sheets>
    <sheet name="Bon de commande" sheetId="39" r:id="rId1"/>
    <sheet name="Salles" sheetId="37" state="hidden" r:id="rId2"/>
    <sheet name="Modifications" sheetId="32" state="hidden" r:id="rId3"/>
  </sheets>
  <definedNames>
    <definedName name="A_colorier">'Bon de commande'!$F$11:$K$17,'Bon de commande'!$F$24:$I$24,'Bon de commande'!$C$55:$T$56,'Bon de commande'!$E$60:$F$60,'Bon de commande'!$E$64:$E$65,'Bon de commande'!$E$70:$E$71,'Bon de commande'!$L$64:$L$65,'Bon de commande'!$L$70:$L$71</definedName>
    <definedName name="Dates_disponibles">Modifications!$S$7:$S$740</definedName>
    <definedName name="Heures_livraison">OFFSET(Modifications!$N$8,,,COUNTA(Modifications!$N:$N)-4)</definedName>
    <definedName name="Liste_boissons">OFFSET(#REF!,,2,COUNTA(#REF!)-2)</definedName>
    <definedName name="Liste_boissons_affichage">_xlfn.BYROW(Liste_boissons,_xlfn.LAMBDA(_xlpm.row,IF(OFFSET(_xlpm.row,,-1)="",_xlpm.row,"("&amp;OFFSET(_xlpm.row,,-1)&amp;") "&amp;_xlpm.row)))</definedName>
    <definedName name="Liste_heures_début">OFFSET(Modifications!$O$8,,,COUNTA(Modifications!$O:$O)-4)</definedName>
    <definedName name="Liste_heures_récup">OFFSET(Modifications!$P$8,,,COUNTA(Modifications!$P:$P)-4)</definedName>
    <definedName name="Liste_heures_serveurs">OFFSET(Modifications!$R$8,,,COUNTA(Modifications!$R:$R)-4)</definedName>
    <definedName name="Liste_nappes_régulieres">OFFSET(Modifications!$L$8,,,COUNTA(Modifications!$L:$L)-4)</definedName>
    <definedName name="Liste_salles">OFFSET(Salles!$A$6,,3,COUNTA(Salles!$A:$A)-2)</definedName>
    <definedName name="Liste_serveurs">OFFSET(Modifications!$Q$8,,,COUNTA(Modifications!$Q:$Q)-4)</definedName>
    <definedName name="Liste_tables">OFFSET(Modifications!$K$8,,,COUNTA(Modifications!$K:$K)-4)</definedName>
    <definedName name="Liste_tables_cocktail">OFFSET(Modifications!$M$8,,,COUNTA(Modifications!$M:$M)-4)</definedName>
    <definedName name="Salles_filtrées" localSheetId="0">_xlfn._xlws.FILTER([0]!Liste_salles,OFFSET([0]!Liste_salles,,-3)=_xlfn.IFS('Bon de commande'!$F$12="Hélène Desmarais","EHD",'Bon de commande'!$F$12="Côte Sainte-Catherine","CSC",'Bon de commande'!$F$12="Decelles","DEC",'Bon de commande'!$F$12="Externe","Externe"),"Ecrire l'adresse")</definedName>
    <definedName name="Salles_filtrées">_xlfn._xlws.FILTER(Liste_salles,OFFSET(Liste_salles,,-3)=_xlfn.IFS(#REF!="Hélène Desmarais","EHD",#REF!="Côte Sainte-Catherine","CSC",#REF!="Decelles","DEC",#REF!="Externe","Externe"),"Ecrire l'adresse")</definedName>
    <definedName name="_xlnm.Print_Area" localSheetId="0">'Bon de commande'!$A$1:$T$77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39" l="1"/>
  <c r="S5" i="32"/>
  <c r="S4" i="32"/>
  <c r="M18" i="39" a="1"/>
  <c r="M18" i="39" s="1"/>
  <c r="M17" i="39" a="1"/>
  <c r="M17" i="39" s="1"/>
  <c r="M16" i="39" a="1"/>
  <c r="M16" i="39" s="1"/>
  <c r="M15" i="39" a="1"/>
  <c r="M15" i="39" s="1"/>
  <c r="S7" i="32" l="1" a="1"/>
  <c r="S7" i="32" s="1"/>
  <c r="J2" i="39" a="1"/>
  <c r="J2" i="39" s="1"/>
  <c r="E167" i="37"/>
  <c r="E166" i="37"/>
  <c r="E165" i="37"/>
  <c r="E164" i="37"/>
  <c r="E163" i="37"/>
  <c r="E162" i="37"/>
  <c r="E161" i="37"/>
  <c r="E160" i="37"/>
  <c r="E159" i="37"/>
  <c r="E158" i="37"/>
  <c r="E157" i="37"/>
  <c r="E156" i="37"/>
  <c r="E155" i="37"/>
  <c r="E154" i="37"/>
  <c r="O60" i="39" l="1"/>
  <c r="H60" i="39"/>
  <c r="A14" i="39"/>
  <c r="A13" i="39" a="1"/>
  <c r="A13" i="39" s="1"/>
  <c r="P2" i="39" a="1"/>
  <c r="P2" i="39" s="1"/>
  <c r="E84" i="37"/>
  <c r="E11" i="37"/>
  <c r="J6" i="37" a="1"/>
  <c r="J6" i="37" s="1"/>
  <c r="E7" i="37"/>
  <c r="E8" i="37"/>
  <c r="E9" i="37"/>
  <c r="E10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6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0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5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0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5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8" i="37"/>
  <c r="E149" i="37"/>
  <c r="E150" i="37"/>
  <c r="E151" i="37"/>
  <c r="E152" i="37"/>
  <c r="E153" i="37"/>
  <c r="E6" i="37"/>
  <c r="R8" i="32" a="1"/>
  <c r="R8" i="32" s="1"/>
  <c r="Q8" i="32" a="1"/>
  <c r="Q8" i="32" s="1"/>
  <c r="K8" i="32" a="1"/>
  <c r="K8" i="32" s="1"/>
  <c r="L8" i="32" a="1"/>
  <c r="L8" i="32" s="1"/>
  <c r="M8" i="32" a="1"/>
  <c r="M8" i="32" s="1"/>
  <c r="O8" i="32" l="1" a="1"/>
  <c r="O8" i="32" s="1"/>
  <c r="P8" i="32" a="1"/>
  <c r="P8" i="32" s="1"/>
  <c r="N8" i="32" a="1"/>
  <c r="N8" i="32" s="1"/>
  <c r="N25" i="39"/>
  <c r="J24" i="39"/>
  <c r="F4" i="32"/>
  <c r="F5" i="32"/>
  <c r="F3" i="32"/>
  <c r="A8" i="39"/>
  <c r="N27" i="39"/>
  <c r="J27" i="39"/>
  <c r="J26" i="39"/>
  <c r="J25" i="39"/>
  <c r="J22" i="39"/>
  <c r="J21" i="39"/>
  <c r="G2" i="3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<sst xmlns="http://schemas.openxmlformats.org/spreadsheetml/2006/main" count="712" uniqueCount="333">
  <si>
    <t>service.traiteur@hec.ca</t>
  </si>
  <si>
    <t>Détails de l'événement</t>
  </si>
  <si>
    <t>Demandeur</t>
  </si>
  <si>
    <t>Type de demande</t>
  </si>
  <si>
    <t>Edifice</t>
  </si>
  <si>
    <t>Nombre de personnes</t>
  </si>
  <si>
    <t>Heure de livraison (réservé au traiteur)</t>
  </si>
  <si>
    <t>Heure de récupération voulue</t>
  </si>
  <si>
    <t>DETAILS DE LA COMMANDE</t>
  </si>
  <si>
    <t>Type</t>
  </si>
  <si>
    <t>Allergies</t>
  </si>
  <si>
    <t>Restrictions alimentaires</t>
  </si>
  <si>
    <t>Vaisselle</t>
  </si>
  <si>
    <t>Avez-vous besoin de nappes régulières ?</t>
  </si>
  <si>
    <t>Avez-vous besoin de serveurs ?</t>
  </si>
  <si>
    <t>Nourriture et Boissons</t>
  </si>
  <si>
    <t>Café</t>
  </si>
  <si>
    <t>Thé</t>
  </si>
  <si>
    <t>Qté. Commandée</t>
  </si>
  <si>
    <t>Qté. Retournée</t>
  </si>
  <si>
    <t>Vin rouge</t>
  </si>
  <si>
    <t>Vin blanc</t>
  </si>
  <si>
    <t>Nom</t>
  </si>
  <si>
    <t>Qté</t>
  </si>
  <si>
    <t>Retour</t>
  </si>
  <si>
    <t>Rechercher une salle</t>
  </si>
  <si>
    <t>Ligne</t>
  </si>
  <si>
    <t>Etage</t>
  </si>
  <si>
    <t>Section</t>
  </si>
  <si>
    <t>Nom de la salle</t>
  </si>
  <si>
    <t>N° de salle</t>
  </si>
  <si>
    <t>Caractéristiques</t>
  </si>
  <si>
    <t>Capacité</t>
  </si>
  <si>
    <t>Liste des salles pour le menu déroulant - ne pas modifier</t>
  </si>
  <si>
    <t>CSC</t>
  </si>
  <si>
    <t>Jaune</t>
  </si>
  <si>
    <t>Accra</t>
  </si>
  <si>
    <t>À gradins</t>
  </si>
  <si>
    <t>Verte</t>
  </si>
  <si>
    <t>Amsterdam</t>
  </si>
  <si>
    <t>Mobile en îlots</t>
  </si>
  <si>
    <t>Bamako</t>
  </si>
  <si>
    <t>Bleue</t>
  </si>
  <si>
    <t>Banque CIBC</t>
  </si>
  <si>
    <t>Budapest</t>
  </si>
  <si>
    <t>BMO</t>
  </si>
  <si>
    <t>Caracas</t>
  </si>
  <si>
    <t>Mobile</t>
  </si>
  <si>
    <t>Cogeco</t>
  </si>
  <si>
    <t>Deloitte</t>
  </si>
  <si>
    <t>Demers Beaulne</t>
  </si>
  <si>
    <t>Dutailier International</t>
  </si>
  <si>
    <t>EY</t>
  </si>
  <si>
    <t>Rouge</t>
  </si>
  <si>
    <t>Financière Banque Nationale1</t>
  </si>
  <si>
    <t>Salle des marchés</t>
  </si>
  <si>
    <t>(salle des marchés - 20 postes)</t>
  </si>
  <si>
    <t>Florence</t>
  </si>
  <si>
    <t>Groupe Cholette</t>
  </si>
  <si>
    <t>Groupe Deschênes</t>
  </si>
  <si>
    <t>Hélène-Desmarais</t>
  </si>
  <si>
    <t>KPMG – CSC</t>
  </si>
  <si>
    <t>Lise Birikundavyi – Lionel Rey</t>
  </si>
  <si>
    <t>Louis-Laberge</t>
  </si>
  <si>
    <t>Manuvie</t>
  </si>
  <si>
    <t>METRO INC.</t>
  </si>
  <si>
    <t>Port-au-Prince</t>
  </si>
  <si>
    <t>Procter &amp; Gamble</t>
  </si>
  <si>
    <t>PWC</t>
  </si>
  <si>
    <t>Quebecor</t>
  </si>
  <si>
    <t>Raymond Chabot Grant Thornton</t>
  </si>
  <si>
    <t>Rona</t>
  </si>
  <si>
    <t>San José</t>
  </si>
  <si>
    <t>Séoul</t>
  </si>
  <si>
    <t>Serge-Saucier</t>
  </si>
  <si>
    <t>TAL Gestion globale d'actifs inc.</t>
  </si>
  <si>
    <t>Tkaronto</t>
  </si>
  <si>
    <t>TD Assurance Meloche Monnex</t>
  </si>
  <si>
    <t>Trudeau Corporation</t>
  </si>
  <si>
    <t>Vilnius</t>
  </si>
  <si>
    <t>Walter Capital</t>
  </si>
  <si>
    <t>Beijing</t>
  </si>
  <si>
    <t>C + F + U</t>
  </si>
  <si>
    <t>Paris</t>
  </si>
  <si>
    <t>C + U</t>
  </si>
  <si>
    <t>Transcontinental</t>
  </si>
  <si>
    <t>Vert</t>
  </si>
  <si>
    <t>Oxford</t>
  </si>
  <si>
    <t>Lancaster</t>
  </si>
  <si>
    <t>Strasbourg</t>
  </si>
  <si>
    <t>Bordeaux</t>
  </si>
  <si>
    <t>Lille</t>
  </si>
  <si>
    <t>Esdras-Minville</t>
  </si>
  <si>
    <t>C + F + M</t>
  </si>
  <si>
    <t>Salon des diplômés et diplômées</t>
  </si>
  <si>
    <t>--</t>
  </si>
  <si>
    <t>DEC</t>
  </si>
  <si>
    <t>Nord</t>
  </si>
  <si>
    <t>Alma</t>
  </si>
  <si>
    <t>Sud</t>
  </si>
  <si>
    <t>Amphithéâtre Lévis</t>
  </si>
  <si>
    <t>Amphithéâtre</t>
  </si>
  <si>
    <t>Baie-Comeau</t>
  </si>
  <si>
    <t>Chibougamau</t>
  </si>
  <si>
    <t>Mobile en U</t>
  </si>
  <si>
    <t>Forestville</t>
  </si>
  <si>
    <t>Guy-Joron</t>
  </si>
  <si>
    <t>Jacques-Bourgeois</t>
  </si>
  <si>
    <t>KPMG – DEC</t>
  </si>
  <si>
    <t>L'Oréal Canada</t>
  </si>
  <si>
    <t>Louiseville</t>
  </si>
  <si>
    <t>Mont-Tremblant</t>
  </si>
  <si>
    <t>Natashquan</t>
  </si>
  <si>
    <t>Rimouski</t>
  </si>
  <si>
    <t>Rivière-du-Loup</t>
  </si>
  <si>
    <t>Roberval</t>
  </si>
  <si>
    <t>Rouyn-Noranda</t>
  </si>
  <si>
    <t>Saint-Hyacinthe</t>
  </si>
  <si>
    <t>Sept-îles</t>
  </si>
  <si>
    <t>Shawinigan</t>
  </si>
  <si>
    <t>Trois-Rivières</t>
  </si>
  <si>
    <t>Victoriaville</t>
  </si>
  <si>
    <t>Amos</t>
  </si>
  <si>
    <t>Beloeil</t>
  </si>
  <si>
    <t>La Tuque</t>
  </si>
  <si>
    <t>Magog</t>
  </si>
  <si>
    <t>Matane</t>
  </si>
  <si>
    <t>Mont-Laurier</t>
  </si>
  <si>
    <t>Sorel-Tracy</t>
  </si>
  <si>
    <t>6.265</t>
  </si>
  <si>
    <t>B + M</t>
  </si>
  <si>
    <t>6.261</t>
  </si>
  <si>
    <t>6.257</t>
  </si>
  <si>
    <t>EHD</t>
  </si>
  <si>
    <t>A</t>
  </si>
  <si>
    <t>Espace BMO</t>
  </si>
  <si>
    <t>A.105</t>
  </si>
  <si>
    <t>Salon des conférenciers |Auckland</t>
  </si>
  <si>
    <t>A.271</t>
  </si>
  <si>
    <t>B</t>
  </si>
  <si>
    <t>Salle de bien-être et d'activité physique</t>
  </si>
  <si>
    <t>B.205</t>
  </si>
  <si>
    <t>Amphithéâtre | Rachelle et Alain-Paris</t>
  </si>
  <si>
    <t>A.335</t>
  </si>
  <si>
    <t>Foyer | Famille Yannick-Blanchard</t>
  </si>
  <si>
    <t>A.340</t>
  </si>
  <si>
    <t>Centre de conférence | Claude-Séguin</t>
  </si>
  <si>
    <t>A.373</t>
  </si>
  <si>
    <t>Aire d'études | Jean-Luc-Geha</t>
  </si>
  <si>
    <t>A.399</t>
  </si>
  <si>
    <t>C</t>
  </si>
  <si>
    <t>Jardin | Famille Germain-Benoît</t>
  </si>
  <si>
    <t>C.300XT</t>
  </si>
  <si>
    <t>D</t>
  </si>
  <si>
    <t>Pôle Entrepreneuriat, repreneuriat et familles en affaires</t>
  </si>
  <si>
    <t>D.304</t>
  </si>
  <si>
    <t>Salle de cours | Adelaide</t>
  </si>
  <si>
    <t>A.414</t>
  </si>
  <si>
    <t>Salle de cours | Bentley</t>
  </si>
  <si>
    <t>A.436</t>
  </si>
  <si>
    <t>Salle de cours | Melbourne</t>
  </si>
  <si>
    <t>A.449</t>
  </si>
  <si>
    <t>Salle de cours | Deloitte</t>
  </si>
  <si>
    <t>A.451</t>
  </si>
  <si>
    <t>Grand auditorium | GardaWorld</t>
  </si>
  <si>
    <t>A.463</t>
  </si>
  <si>
    <t>Espace |Stéphan-Crétier</t>
  </si>
  <si>
    <t>A.469</t>
  </si>
  <si>
    <t>Auditorium | Louis-R.-Chênevert</t>
  </si>
  <si>
    <t>C.403</t>
  </si>
  <si>
    <t>Salle de cours | Josée-Fiset</t>
  </si>
  <si>
    <t>C.406</t>
  </si>
  <si>
    <t>Auditorium | Gilles-Labbé</t>
  </si>
  <si>
    <t>C.409</t>
  </si>
  <si>
    <t>Salle de cours | Bergen</t>
  </si>
  <si>
    <t>C.412</t>
  </si>
  <si>
    <t>Auditorium | Birmingham</t>
  </si>
  <si>
    <t>C.415</t>
  </si>
  <si>
    <t>Tech3Lab</t>
  </si>
  <si>
    <t>Salle de cours | Papeete</t>
  </si>
  <si>
    <t>A.514</t>
  </si>
  <si>
    <t>Salle de cours | Port Moresby</t>
  </si>
  <si>
    <t>A.549</t>
  </si>
  <si>
    <t>Salle de cours | Perth</t>
  </si>
  <si>
    <t>A.536</t>
  </si>
  <si>
    <t>Salle de cours | GDI</t>
  </si>
  <si>
    <t>A.551</t>
  </si>
  <si>
    <t>Comptoir de service | TI et audiovisuel</t>
  </si>
  <si>
    <t>A.562</t>
  </si>
  <si>
    <t>Postes informatiques | Amir-Karim</t>
  </si>
  <si>
    <t>A.585</t>
  </si>
  <si>
    <t>Comptoir de service | Bibliothèque Francine-Roy</t>
  </si>
  <si>
    <t>A.586</t>
  </si>
  <si>
    <t>Salle d'informatoins financières | CTI Capital</t>
  </si>
  <si>
    <t>A.590</t>
  </si>
  <si>
    <t>Salle de cours | Aimé-Quintal</t>
  </si>
  <si>
    <t>C.505</t>
  </si>
  <si>
    <t>Salle de cours | Guilford</t>
  </si>
  <si>
    <t>C.515</t>
  </si>
  <si>
    <t>Auditorium | Helsinki</t>
  </si>
  <si>
    <t>C.521</t>
  </si>
  <si>
    <t>Auditorium | Jönköping</t>
  </si>
  <si>
    <t>C.539</t>
  </si>
  <si>
    <t>Aire d'études | Dublin</t>
  </si>
  <si>
    <t>C.500a</t>
  </si>
  <si>
    <t>Aire d'études | Intact Assurance</t>
  </si>
  <si>
    <t>C.500b</t>
  </si>
  <si>
    <t>Aire d'études | Gothenburg</t>
  </si>
  <si>
    <t>C.500c</t>
  </si>
  <si>
    <t>Aire d'études | Dakar</t>
  </si>
  <si>
    <t>C.548</t>
  </si>
  <si>
    <t>Salle de réunion | Telesystem</t>
  </si>
  <si>
    <t>C.530</t>
  </si>
  <si>
    <t>Carrefour logistique / Groupe de recherche sur la chaîne d'approvisionnement (CHAÎNE)</t>
  </si>
  <si>
    <t>Institut canadien des dérivés (ICD)</t>
  </si>
  <si>
    <t>Pôle dirigeant, dirigeante et direction stratégique</t>
  </si>
  <si>
    <t>Pôle santé</t>
  </si>
  <si>
    <t>Pôle sport</t>
  </si>
  <si>
    <t>Salle de cours | Kuala Lumpur</t>
  </si>
  <si>
    <t>A.668</t>
  </si>
  <si>
    <t>Aire d'études | Phnom Penh</t>
  </si>
  <si>
    <t>A.697</t>
  </si>
  <si>
    <t>Salle de cours | Labid-Aljundi</t>
  </si>
  <si>
    <t>C.623</t>
  </si>
  <si>
    <t>Salle de cours | Londres</t>
  </si>
  <si>
    <t>C.626</t>
  </si>
  <si>
    <t>Salle de cours |Milan</t>
  </si>
  <si>
    <t>C.651</t>
  </si>
  <si>
    <t>Aire d'études | Liverpool</t>
  </si>
  <si>
    <t>C.620</t>
  </si>
  <si>
    <t>Aire de détente | Marie-Hélène-Jobin et Jean-Talbot</t>
  </si>
  <si>
    <t>C.640a</t>
  </si>
  <si>
    <t>Postes de travail pour assistants et assistantes de recherche</t>
  </si>
  <si>
    <t>Salle de cours | Montrusco Bolton</t>
  </si>
  <si>
    <t>C.705</t>
  </si>
  <si>
    <t>Salle de cours | Stockholm</t>
  </si>
  <si>
    <t>C.736</t>
  </si>
  <si>
    <t>Salle de cours | Tilburg</t>
  </si>
  <si>
    <t>C.739</t>
  </si>
  <si>
    <t>Salle de cours | Varsovie</t>
  </si>
  <si>
    <t>C.745</t>
  </si>
  <si>
    <t>Salle de cours | Roxane-L.-Forgue et Pierre-Robitaille</t>
  </si>
  <si>
    <t>C.762</t>
  </si>
  <si>
    <t>Accueil | Alain-Gosselin</t>
  </si>
  <si>
    <t>C.702</t>
  </si>
  <si>
    <t>Centre d'affaires | San sébastian</t>
  </si>
  <si>
    <t>C.734</t>
  </si>
  <si>
    <t>Salon | Gilles-Gagné</t>
  </si>
  <si>
    <t>C.740</t>
  </si>
  <si>
    <t>Salle de réunion | Sao Paulo</t>
  </si>
  <si>
    <t>D.708</t>
  </si>
  <si>
    <t>Salle de créativité | Claire-Archambault et Eric-Morisset</t>
  </si>
  <si>
    <t>D.726</t>
  </si>
  <si>
    <t>Salle du conseil | Hélène-Desmarais</t>
  </si>
  <si>
    <t>A.868</t>
  </si>
  <si>
    <t>Salle de réception | Guy-Fréchette</t>
  </si>
  <si>
    <t>A.878</t>
  </si>
  <si>
    <t>Salle de rencontre | Roger-Charbonneau</t>
  </si>
  <si>
    <t>A.882</t>
  </si>
  <si>
    <t>Espace de rencontre | Arthur Lavigne</t>
  </si>
  <si>
    <t>A.897</t>
  </si>
  <si>
    <t>Responsables</t>
  </si>
  <si>
    <t>Types de menu</t>
  </si>
  <si>
    <t>Liste déroulantes</t>
  </si>
  <si>
    <t>Prénom</t>
  </si>
  <si>
    <t>Tél</t>
  </si>
  <si>
    <t>Poste</t>
  </si>
  <si>
    <t>Affichage</t>
  </si>
  <si>
    <t>Petit déjeuner</t>
  </si>
  <si>
    <t>Murray</t>
  </si>
  <si>
    <t>Donna</t>
  </si>
  <si>
    <t>Dîner</t>
  </si>
  <si>
    <t>Tables</t>
  </si>
  <si>
    <t>Nappes régulières</t>
  </si>
  <si>
    <t>Heures livraison</t>
  </si>
  <si>
    <t>Heures début</t>
  </si>
  <si>
    <t>Heures récup</t>
  </si>
  <si>
    <t>Serveurs</t>
  </si>
  <si>
    <t>Durée serveurs</t>
  </si>
  <si>
    <t>Stryjewski</t>
  </si>
  <si>
    <t>Elodie</t>
  </si>
  <si>
    <t>min :</t>
  </si>
  <si>
    <t>Guay</t>
  </si>
  <si>
    <t>Noémie</t>
  </si>
  <si>
    <t>Souper</t>
  </si>
  <si>
    <t>max :</t>
  </si>
  <si>
    <t>Cocktail</t>
  </si>
  <si>
    <t>écart :</t>
  </si>
  <si>
    <t>Display</t>
  </si>
  <si>
    <t>Téléphone</t>
  </si>
  <si>
    <t>Courriel</t>
  </si>
  <si>
    <t>Date(s) de l'événement</t>
  </si>
  <si>
    <t>Edouard Mont-Petit</t>
  </si>
  <si>
    <t>5.200</t>
  </si>
  <si>
    <t>Commentaires :</t>
  </si>
  <si>
    <r>
      <t xml:space="preserve">Pichet de jus 
</t>
    </r>
    <r>
      <rPr>
        <b/>
        <sz val="10"/>
        <color theme="3" tint="0.39997558519241921"/>
        <rFont val="CG Times (W1)"/>
      </rPr>
      <t>(1,65 L)</t>
    </r>
  </si>
  <si>
    <r>
      <t xml:space="preserve">Distributrice de jus
</t>
    </r>
    <r>
      <rPr>
        <b/>
        <sz val="10"/>
        <color theme="3" tint="0.39997558519241921"/>
        <rFont val="CG Times (W1)"/>
      </rPr>
      <t>(8 L)</t>
    </r>
  </si>
  <si>
    <r>
      <t xml:space="preserve">Eau pétillante
</t>
    </r>
    <r>
      <rPr>
        <b/>
        <sz val="11"/>
        <color theme="3" tint="0.39997558519241921"/>
        <rFont val="CG Times (W1)"/>
      </rPr>
      <t>(750 ml)</t>
    </r>
  </si>
  <si>
    <r>
      <t>Eau pétillante</t>
    </r>
    <r>
      <rPr>
        <b/>
        <sz val="10"/>
        <color theme="3" tint="0.39997558519241921"/>
        <rFont val="CG Times (W1)"/>
      </rPr>
      <t xml:space="preserve"> (330ml)</t>
    </r>
  </si>
  <si>
    <r>
      <t xml:space="preserve">Eau pétillante aromatisée 
</t>
    </r>
    <r>
      <rPr>
        <b/>
        <sz val="10"/>
        <color theme="3" tint="0.39997558519241921"/>
        <rFont val="CG Times (W1)"/>
      </rPr>
      <t>(330 ml)</t>
    </r>
  </si>
  <si>
    <r>
      <t xml:space="preserve">Boisson gazeuse
</t>
    </r>
    <r>
      <rPr>
        <b/>
        <sz val="10"/>
        <color theme="3" tint="0.39997558519241921"/>
        <rFont val="CG Times (W1)"/>
      </rPr>
      <t>(355ml)</t>
    </r>
  </si>
  <si>
    <t>Heure voulue de la commande dans la salle</t>
  </si>
  <si>
    <t>Mousseux</t>
  </si>
  <si>
    <t>Carafe d'eau</t>
  </si>
  <si>
    <t>Commentaires</t>
  </si>
  <si>
    <t>A.373 ABC</t>
  </si>
  <si>
    <t>A.373 A</t>
  </si>
  <si>
    <t>A.373 B</t>
  </si>
  <si>
    <t>A.373 C</t>
  </si>
  <si>
    <t>B.307</t>
  </si>
  <si>
    <t>Taipei</t>
  </si>
  <si>
    <t xml:space="preserve">A.794 </t>
  </si>
  <si>
    <t>Rémi-Marcoux</t>
  </si>
  <si>
    <t>2.825</t>
  </si>
  <si>
    <t>Tata</t>
  </si>
  <si>
    <t>Club St-Denis</t>
  </si>
  <si>
    <t>Le Cercle</t>
  </si>
  <si>
    <t>Kyoto</t>
  </si>
  <si>
    <t>2.840</t>
  </si>
  <si>
    <t>Dates</t>
  </si>
  <si>
    <t>Location machine à café 
à capsule</t>
  </si>
  <si>
    <t>Raison :</t>
  </si>
  <si>
    <r>
      <t xml:space="preserve">Jus de fruits
</t>
    </r>
    <r>
      <rPr>
        <b/>
        <sz val="10"/>
        <color theme="3" tint="0.39997558519241921"/>
        <rFont val="CG Times (W1)"/>
      </rPr>
      <t>(355 ml)</t>
    </r>
  </si>
  <si>
    <r>
      <t xml:space="preserve">Eau plate </t>
    </r>
    <r>
      <rPr>
        <b/>
        <sz val="10"/>
        <color theme="3" tint="0.39997558519241921"/>
        <rFont val="CG Times (W1)"/>
      </rPr>
      <t>(500 ml)</t>
    </r>
  </si>
  <si>
    <r>
      <t xml:space="preserve">Jus de légumes 
</t>
    </r>
    <r>
      <rPr>
        <b/>
        <sz val="10"/>
        <color theme="3" tint="0.39997558519241921"/>
        <rFont val="CG Times (W1)"/>
      </rPr>
      <t>(213 ml)</t>
    </r>
  </si>
  <si>
    <t>Bières et autres</t>
  </si>
  <si>
    <t>Curtenaz</t>
  </si>
  <si>
    <t>Carole</t>
  </si>
  <si>
    <t>Carole Curtenaz</t>
  </si>
  <si>
    <t>Veuillez prendre note que des frais administratifs sont ajoutés au total de la facture                                                   
 Merci de nous retourner le formulaire dûment complété par courriel à service.traiteur@hec.ca
Sans frais, il est possible de modifier « raisonnablement » la commande jusqu’à 72 heures (3 jours ouvrables) avant la tenue de l’événement</t>
  </si>
  <si>
    <t>Pause AM</t>
  </si>
  <si>
    <t>Pause PM</t>
  </si>
  <si>
    <t>Tables cocktail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</si>
</sst>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dddd/dd/mmmm/yyyy"/>
    <numFmt numFmtId="165" formatCode="dddd\ dd\ mmmm\ yyyy"/>
    <numFmt numFmtId="166" formatCode="#,##0.00\ \$"/>
    <numFmt numFmtId="167" formatCode="#,##0\ &quot;personnes&quot;"/>
    <numFmt numFmtId="168" formatCode="\(###\)\-###\-####"/>
    <numFmt numFmtId="169" formatCode="dddd\ dd\ mmm\ yyyy"/>
    <numFmt numFmtId="170" formatCode="#,##0\ &quot;serveurs&quot;"/>
    <numFmt numFmtId="171" formatCode="#,##0\ &quot;h&quot;"/>
    <numFmt numFmtId="172" formatCode="#,##0\ &quot;nappes&quot;"/>
    <numFmt numFmtId="173" formatCode="#,##0\°"/>
    <numFmt numFmtId="174" formatCode="[&lt;=9999999]###\-####;###\-###\-####"/>
    <numFmt numFmtId="175" formatCode="#,##0\ &quot;min&quot;"/>
    <numFmt numFmtId="176" formatCode="#,##0&quot;h&quot;"/>
    <numFmt numFmtId="177" formatCode="#,##0\ &quot;heure&quot;"/>
    <numFmt numFmtId="178" formatCode="#&quot; jour&quot;"/>
    <numFmt numFmtId="179" formatCode="ddd\.\ d\ mmm\."/>
  </numFmts>
  <fonts count="27">
    <font>
      <sz val="12"/>
      <name val="CG Times (W1)"/>
    </font>
    <font>
      <sz val="9"/>
      <name val="CG Times (W1)"/>
    </font>
    <font>
      <sz val="11"/>
      <name val="CG Times (W1)"/>
    </font>
    <font>
      <b/>
      <sz val="11"/>
      <name val="CG Times (W1)"/>
    </font>
    <font>
      <sz val="10"/>
      <name val="CG Times (W1)"/>
    </font>
    <font>
      <b/>
      <sz val="10"/>
      <name val="CG Times (W1)"/>
    </font>
    <font>
      <u/>
      <sz val="12"/>
      <color indexed="12"/>
      <name val="CG Times (W1)"/>
    </font>
    <font>
      <b/>
      <sz val="12"/>
      <name val="CG Times (W1)"/>
    </font>
    <font>
      <b/>
      <sz val="16"/>
      <color indexed="9"/>
      <name val="CG Times (W1)"/>
      <family val="1"/>
    </font>
    <font>
      <sz val="8"/>
      <name val="CG Times (W1)"/>
    </font>
    <font>
      <sz val="20"/>
      <name val="CG Times (W1)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G Times (W1)"/>
    </font>
    <font>
      <b/>
      <sz val="18"/>
      <name val="CG Times (W1)"/>
    </font>
    <font>
      <b/>
      <sz val="18"/>
      <color theme="0"/>
      <name val="Calibri"/>
      <family val="2"/>
      <scheme val="minor"/>
    </font>
    <font>
      <b/>
      <sz val="14"/>
      <name val="CG Times (W1)"/>
    </font>
    <font>
      <sz val="18"/>
      <name val="CG Times (W1)"/>
    </font>
    <font>
      <sz val="16"/>
      <name val="CG Times (W1)"/>
    </font>
    <font>
      <b/>
      <sz val="12"/>
      <name val="Calibri"/>
      <family val="2"/>
      <scheme val="minor"/>
    </font>
    <font>
      <sz val="14"/>
      <name val="CG Times (W1)"/>
    </font>
    <font>
      <u/>
      <sz val="14"/>
      <color indexed="12"/>
      <name val="CG Times (W1)"/>
    </font>
    <font>
      <b/>
      <sz val="16"/>
      <name val="CG Times (W1)"/>
    </font>
    <font>
      <b/>
      <sz val="10"/>
      <color theme="3" tint="0.39997558519241921"/>
      <name val="CG Times (W1)"/>
    </font>
    <font>
      <b/>
      <sz val="11"/>
      <color theme="3" tint="0.39997558519241921"/>
      <name val="CG Times (W1)"/>
    </font>
    <font>
      <sz val="14"/>
      <color indexed="9"/>
      <name val="CG Times (W1)"/>
    </font>
    <font>
      <sz val="28"/>
      <name val="CG Times (W1)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6" fillId="0" borderId="0" xfId="1" applyFill="1" applyBorder="1" applyAlignment="1" applyProtection="1">
      <alignment horizontal="right"/>
      <protection hidden="1"/>
    </xf>
    <xf numFmtId="0" fontId="2" fillId="2" borderId="10" xfId="0" applyFont="1" applyFill="1" applyBorder="1" applyProtection="1"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left" vertical="center"/>
      <protection hidden="1"/>
    </xf>
    <xf numFmtId="166" fontId="7" fillId="0" borderId="10" xfId="0" applyNumberFormat="1" applyFont="1" applyBorder="1" applyAlignment="1" applyProtection="1">
      <alignment vertical="center"/>
      <protection hidden="1"/>
    </xf>
    <xf numFmtId="171" fontId="3" fillId="0" borderId="10" xfId="0" applyNumberFormat="1" applyFont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14" fillId="0" borderId="10" xfId="0" applyFont="1" applyBorder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15" fillId="6" borderId="7" xfId="0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9" fillId="7" borderId="9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9" fillId="6" borderId="9" xfId="0" applyFont="1" applyFill="1" applyBorder="1" applyAlignment="1" applyProtection="1">
      <alignment horizontal="center" vertical="center"/>
      <protection hidden="1"/>
    </xf>
    <xf numFmtId="0" fontId="19" fillId="6" borderId="9" xfId="0" applyFont="1" applyFill="1" applyBorder="1" applyProtection="1">
      <protection hidden="1"/>
    </xf>
    <xf numFmtId="20" fontId="11" fillId="0" borderId="0" xfId="0" applyNumberFormat="1" applyFont="1" applyAlignment="1" applyProtection="1">
      <alignment horizontal="center" vertical="center"/>
      <protection hidden="1"/>
    </xf>
    <xf numFmtId="1" fontId="11" fillId="0" borderId="0" xfId="0" applyNumberFormat="1" applyFont="1" applyAlignment="1" applyProtection="1">
      <alignment horizontal="center" vertical="center"/>
      <protection hidden="1"/>
    </xf>
    <xf numFmtId="0" fontId="11" fillId="4" borderId="0" xfId="0" applyFont="1" applyFill="1" applyProtection="1">
      <protection locked="0"/>
    </xf>
    <xf numFmtId="174" fontId="11" fillId="4" borderId="0" xfId="0" applyNumberFormat="1" applyFont="1" applyFill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176" fontId="11" fillId="4" borderId="9" xfId="0" applyNumberFormat="1" applyFont="1" applyFill="1" applyBorder="1" applyAlignment="1" applyProtection="1">
      <alignment horizontal="center" vertical="center"/>
      <protection locked="0"/>
    </xf>
    <xf numFmtId="175" fontId="11" fillId="4" borderId="9" xfId="0" applyNumberFormat="1" applyFont="1" applyFill="1" applyBorder="1" applyAlignment="1" applyProtection="1">
      <alignment horizontal="center" vertical="center"/>
      <protection locked="0"/>
    </xf>
    <xf numFmtId="177" fontId="1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173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3" fontId="11" fillId="0" borderId="0" xfId="0" applyNumberFormat="1" applyFont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169" fontId="20" fillId="0" borderId="19" xfId="0" applyNumberFormat="1" applyFont="1" applyBorder="1" applyAlignment="1" applyProtection="1">
      <alignment vertical="center"/>
      <protection hidden="1"/>
    </xf>
    <xf numFmtId="0" fontId="20" fillId="0" borderId="19" xfId="0" applyFont="1" applyBorder="1" applyAlignment="1" applyProtection="1">
      <alignment vertical="center"/>
      <protection hidden="1"/>
    </xf>
    <xf numFmtId="0" fontId="20" fillId="0" borderId="10" xfId="0" applyFont="1" applyBorder="1" applyAlignment="1" applyProtection="1">
      <alignment vertical="center"/>
      <protection locked="0"/>
    </xf>
    <xf numFmtId="0" fontId="16" fillId="0" borderId="10" xfId="0" applyFont="1" applyBorder="1" applyAlignment="1" applyProtection="1">
      <alignment horizontal="center" vertical="center"/>
      <protection hidden="1"/>
    </xf>
    <xf numFmtId="178" fontId="11" fillId="4" borderId="9" xfId="0" applyNumberFormat="1" applyFont="1" applyFill="1" applyBorder="1" applyAlignment="1" applyProtection="1">
      <alignment horizontal="center" vertical="center"/>
      <protection hidden="1"/>
    </xf>
    <xf numFmtId="169" fontId="2" fillId="0" borderId="0" xfId="0" applyNumberFormat="1" applyFont="1" applyProtection="1"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Protection="1">
      <protection hidden="1"/>
    </xf>
    <xf numFmtId="0" fontId="7" fillId="0" borderId="27" xfId="0" applyFont="1" applyBorder="1" applyAlignment="1" applyProtection="1">
      <alignment vertical="center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16" fillId="0" borderId="27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4" fillId="0" borderId="27" xfId="0" applyFont="1" applyBorder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20" fillId="0" borderId="0" xfId="0" applyFont="1" applyAlignment="1" applyProtection="1">
      <alignment vertical="center"/>
      <protection locked="0"/>
    </xf>
    <xf numFmtId="0" fontId="6" fillId="0" borderId="0" xfId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left" vertical="center"/>
      <protection hidden="1"/>
    </xf>
    <xf numFmtId="171" fontId="3" fillId="0" borderId="0" xfId="0" applyNumberFormat="1" applyFont="1" applyAlignment="1" applyProtection="1">
      <alignment vertical="center"/>
      <protection hidden="1"/>
    </xf>
    <xf numFmtId="0" fontId="5" fillId="2" borderId="27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14" fillId="0" borderId="9" xfId="0" applyFont="1" applyBorder="1" applyAlignment="1" applyProtection="1">
      <alignment horizontal="center" vertical="center"/>
      <protection locked="0"/>
    </xf>
    <xf numFmtId="15" fontId="11" fillId="0" borderId="9" xfId="0" applyNumberFormat="1" applyFont="1" applyBorder="1" applyAlignment="1" applyProtection="1">
      <alignment horizontal="center" vertical="center"/>
      <protection hidden="1"/>
    </xf>
    <xf numFmtId="15" fontId="11" fillId="4" borderId="9" xfId="0" applyNumberFormat="1" applyFont="1" applyFill="1" applyBorder="1" applyAlignment="1" applyProtection="1">
      <alignment horizontal="center" vertical="center"/>
      <protection hidden="1"/>
    </xf>
    <xf numFmtId="171" fontId="16" fillId="0" borderId="0" xfId="0" applyNumberFormat="1" applyFont="1" applyAlignment="1" applyProtection="1">
      <alignment horizontal="center" vertical="center"/>
      <protection locked="0"/>
    </xf>
    <xf numFmtId="170" fontId="16" fillId="0" borderId="0" xfId="0" applyNumberFormat="1" applyFont="1" applyAlignment="1" applyProtection="1">
      <alignment vertical="center"/>
      <protection locked="0"/>
    </xf>
    <xf numFmtId="3" fontId="16" fillId="0" borderId="0" xfId="0" applyNumberFormat="1" applyFont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right" vertical="top" wrapText="1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8" fillId="2" borderId="0" xfId="0" applyFont="1" applyFill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vertical="center"/>
      <protection locked="0"/>
    </xf>
    <xf numFmtId="0" fontId="14" fillId="0" borderId="33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vertical="center"/>
      <protection hidden="1"/>
    </xf>
    <xf numFmtId="0" fontId="7" fillId="0" borderId="9" xfId="0" applyFont="1" applyBorder="1" applyAlignment="1" applyProtection="1">
      <alignment horizontal="left" vertical="center"/>
      <protection hidden="1"/>
    </xf>
    <xf numFmtId="0" fontId="14" fillId="0" borderId="9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8" fillId="5" borderId="27" xfId="0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7" fillId="0" borderId="32" xfId="0" applyFont="1" applyBorder="1" applyAlignment="1" applyProtection="1">
      <alignment horizontal="left" vertical="center"/>
      <protection hidden="1"/>
    </xf>
    <xf numFmtId="0" fontId="7" fillId="0" borderId="15" xfId="0" applyFont="1" applyBorder="1" applyAlignment="1" applyProtection="1">
      <alignment horizontal="left" vertical="center"/>
      <protection hidden="1"/>
    </xf>
    <xf numFmtId="0" fontId="0" fillId="4" borderId="24" xfId="0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left" vertical="center"/>
      <protection locked="0"/>
    </xf>
    <xf numFmtId="0" fontId="0" fillId="4" borderId="25" xfId="0" applyFill="1" applyBorder="1" applyAlignment="1" applyProtection="1">
      <alignment horizontal="left" vertical="center"/>
      <protection locked="0"/>
    </xf>
    <xf numFmtId="3" fontId="16" fillId="0" borderId="0" xfId="0" applyNumberFormat="1" applyFont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left" vertical="center"/>
      <protection hidden="1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hidden="1"/>
    </xf>
    <xf numFmtId="169" fontId="14" fillId="0" borderId="9" xfId="0" applyNumberFormat="1" applyFont="1" applyBorder="1" applyAlignment="1" applyProtection="1">
      <alignment horizontal="left" vertical="center" indent="1"/>
      <protection locked="0"/>
    </xf>
    <xf numFmtId="169" fontId="16" fillId="0" borderId="9" xfId="0" applyNumberFormat="1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/>
      <protection hidden="1"/>
    </xf>
    <xf numFmtId="164" fontId="7" fillId="0" borderId="31" xfId="0" applyNumberFormat="1" applyFont="1" applyBorder="1" applyAlignment="1" applyProtection="1">
      <alignment horizontal="left" vertical="center"/>
      <protection hidden="1"/>
    </xf>
    <xf numFmtId="164" fontId="7" fillId="0" borderId="5" xfId="0" applyNumberFormat="1" applyFont="1" applyBorder="1" applyAlignment="1" applyProtection="1">
      <alignment horizontal="left" vertical="center"/>
      <protection hidden="1"/>
    </xf>
    <xf numFmtId="0" fontId="7" fillId="0" borderId="23" xfId="0" applyFont="1" applyBorder="1" applyAlignment="1" applyProtection="1">
      <alignment vertical="center"/>
      <protection hidden="1"/>
    </xf>
    <xf numFmtId="0" fontId="7" fillId="0" borderId="5" xfId="0" applyFont="1" applyBorder="1" applyAlignment="1" applyProtection="1">
      <alignment vertical="center"/>
      <protection hidden="1"/>
    </xf>
    <xf numFmtId="0" fontId="7" fillId="0" borderId="8" xfId="0" applyFont="1" applyBorder="1" applyAlignment="1" applyProtection="1">
      <alignment vertical="center"/>
      <protection hidden="1"/>
    </xf>
    <xf numFmtId="0" fontId="7" fillId="0" borderId="31" xfId="0" applyFont="1" applyBorder="1" applyAlignment="1" applyProtection="1">
      <alignment horizontal="left" vertical="center"/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7" fillId="0" borderId="8" xfId="0" applyFont="1" applyBorder="1" applyAlignment="1" applyProtection="1">
      <alignment horizontal="left" vertical="center"/>
      <protection hidden="1"/>
    </xf>
    <xf numFmtId="0" fontId="14" fillId="0" borderId="9" xfId="0" applyFont="1" applyBorder="1" applyAlignment="1" applyProtection="1">
      <alignment horizontal="left" vertical="center" indent="1"/>
      <protection locked="0"/>
    </xf>
    <xf numFmtId="0" fontId="16" fillId="0" borderId="9" xfId="0" applyFont="1" applyBorder="1" applyAlignment="1" applyProtection="1">
      <alignment horizontal="left" vertical="center" indent="1"/>
      <protection locked="0"/>
    </xf>
    <xf numFmtId="167" fontId="14" fillId="0" borderId="9" xfId="0" applyNumberFormat="1" applyFont="1" applyBorder="1" applyAlignment="1" applyProtection="1">
      <alignment horizontal="left" vertical="center" indent="1"/>
      <protection locked="0"/>
    </xf>
    <xf numFmtId="167" fontId="16" fillId="0" borderId="9" xfId="0" applyNumberFormat="1" applyFont="1" applyBorder="1" applyAlignment="1" applyProtection="1">
      <alignment horizontal="left" vertical="center" indent="1"/>
      <protection locked="0"/>
    </xf>
    <xf numFmtId="0" fontId="14" fillId="0" borderId="23" xfId="0" applyFont="1" applyBorder="1" applyAlignment="1" applyProtection="1">
      <alignment horizontal="left" vertical="center" indent="1"/>
      <protection locked="0"/>
    </xf>
    <xf numFmtId="0" fontId="16" fillId="0" borderId="5" xfId="0" applyFont="1" applyBorder="1" applyAlignment="1" applyProtection="1">
      <alignment horizontal="left" vertical="center" indent="1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20" fontId="14" fillId="0" borderId="23" xfId="0" applyNumberFormat="1" applyFont="1" applyBorder="1" applyAlignment="1" applyProtection="1">
      <alignment horizontal="left" vertical="center" indent="1"/>
      <protection locked="0"/>
    </xf>
    <xf numFmtId="20" fontId="16" fillId="0" borderId="5" xfId="0" applyNumberFormat="1" applyFont="1" applyBorder="1" applyAlignment="1" applyProtection="1">
      <alignment horizontal="left" vertical="center" indent="1"/>
      <protection locked="0"/>
    </xf>
    <xf numFmtId="20" fontId="16" fillId="0" borderId="8" xfId="0" applyNumberFormat="1" applyFont="1" applyBorder="1" applyAlignment="1" applyProtection="1">
      <alignment horizontal="left" vertical="center" indent="1"/>
      <protection locked="0"/>
    </xf>
    <xf numFmtId="0" fontId="8" fillId="5" borderId="10" xfId="0" applyFont="1" applyFill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7" fillId="0" borderId="18" xfId="0" applyFont="1" applyBorder="1" applyAlignment="1" applyProtection="1">
      <alignment horizontal="left" vertical="center"/>
      <protection hidden="1"/>
    </xf>
    <xf numFmtId="165" fontId="7" fillId="0" borderId="23" xfId="0" applyNumberFormat="1" applyFont="1" applyBorder="1" applyAlignment="1" applyProtection="1">
      <alignment vertical="center"/>
      <protection hidden="1"/>
    </xf>
    <xf numFmtId="165" fontId="7" fillId="0" borderId="5" xfId="0" applyNumberFormat="1" applyFont="1" applyBorder="1" applyAlignment="1" applyProtection="1">
      <alignment vertical="center"/>
      <protection hidden="1"/>
    </xf>
    <xf numFmtId="165" fontId="7" fillId="0" borderId="8" xfId="0" applyNumberFormat="1" applyFont="1" applyBorder="1" applyAlignment="1" applyProtection="1">
      <alignment vertical="center"/>
      <protection hidden="1"/>
    </xf>
    <xf numFmtId="168" fontId="20" fillId="0" borderId="9" xfId="0" applyNumberFormat="1" applyFont="1" applyBorder="1" applyAlignment="1" applyProtection="1">
      <alignment vertical="center"/>
      <protection locked="0"/>
    </xf>
    <xf numFmtId="168" fontId="20" fillId="0" borderId="22" xfId="0" applyNumberFormat="1" applyFont="1" applyBorder="1" applyAlignment="1" applyProtection="1">
      <alignment vertical="center"/>
      <protection locked="0"/>
    </xf>
    <xf numFmtId="0" fontId="21" fillId="0" borderId="9" xfId="1" applyFont="1" applyBorder="1" applyAlignment="1" applyProtection="1">
      <alignment vertical="center"/>
      <protection locked="0"/>
    </xf>
    <xf numFmtId="0" fontId="21" fillId="0" borderId="22" xfId="1" applyFont="1" applyBorder="1" applyAlignment="1" applyProtection="1">
      <alignment vertical="center"/>
      <protection locked="0"/>
    </xf>
    <xf numFmtId="0" fontId="20" fillId="0" borderId="14" xfId="0" applyFont="1" applyBorder="1" applyAlignment="1" applyProtection="1">
      <alignment vertical="center"/>
      <protection locked="0"/>
    </xf>
    <xf numFmtId="0" fontId="20" fillId="0" borderId="20" xfId="0" applyFont="1" applyBorder="1" applyAlignment="1" applyProtection="1">
      <alignment vertical="center"/>
      <protection locked="0"/>
    </xf>
    <xf numFmtId="164" fontId="20" fillId="0" borderId="0" xfId="0" applyNumberFormat="1" applyFont="1" applyAlignment="1" applyProtection="1">
      <alignment vertical="center"/>
      <protection locked="0"/>
    </xf>
    <xf numFmtId="164" fontId="20" fillId="0" borderId="10" xfId="0" applyNumberFormat="1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10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horizontal="left" vertical="center"/>
      <protection hidden="1"/>
    </xf>
    <xf numFmtId="0" fontId="7" fillId="0" borderId="31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13" fillId="0" borderId="31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left" vertical="center"/>
      <protection hidden="1"/>
    </xf>
    <xf numFmtId="0" fontId="13" fillId="0" borderId="8" xfId="0" applyFont="1" applyBorder="1" applyAlignment="1" applyProtection="1">
      <alignment horizontal="left" vertical="center"/>
      <protection hidden="1"/>
    </xf>
    <xf numFmtId="20" fontId="14" fillId="0" borderId="5" xfId="0" applyNumberFormat="1" applyFont="1" applyBorder="1" applyAlignment="1" applyProtection="1">
      <alignment horizontal="left" vertical="center" indent="1"/>
      <protection locked="0"/>
    </xf>
    <xf numFmtId="20" fontId="14" fillId="0" borderId="8" xfId="0" applyNumberFormat="1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hidden="1"/>
    </xf>
    <xf numFmtId="0" fontId="16" fillId="0" borderId="29" xfId="0" applyFont="1" applyBorder="1" applyAlignment="1" applyProtection="1">
      <alignment horizontal="center" vertical="top" wrapText="1"/>
      <protection hidden="1"/>
    </xf>
    <xf numFmtId="0" fontId="16" fillId="0" borderId="9" xfId="0" applyFont="1" applyBorder="1" applyAlignment="1" applyProtection="1">
      <alignment horizontal="center" vertical="top" wrapText="1"/>
      <protection hidden="1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22" fillId="0" borderId="29" xfId="0" applyFont="1" applyBorder="1" applyAlignment="1" applyProtection="1">
      <alignment horizontal="left" vertical="top"/>
      <protection hidden="1"/>
    </xf>
    <xf numFmtId="0" fontId="22" fillId="0" borderId="9" xfId="0" applyFont="1" applyBorder="1" applyAlignment="1" applyProtection="1">
      <alignment horizontal="left" vertical="top"/>
      <protection hidden="1"/>
    </xf>
    <xf numFmtId="0" fontId="22" fillId="0" borderId="22" xfId="0" applyFont="1" applyBorder="1" applyAlignment="1" applyProtection="1">
      <alignment horizontal="left" vertical="top"/>
      <protection hidden="1"/>
    </xf>
    <xf numFmtId="0" fontId="16" fillId="0" borderId="29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7" fillId="0" borderId="28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5" fillId="8" borderId="17" xfId="0" applyFont="1" applyFill="1" applyBorder="1" applyAlignment="1" applyProtection="1">
      <alignment horizontal="center" vertical="center"/>
      <protection hidden="1"/>
    </xf>
    <xf numFmtId="0" fontId="5" fillId="8" borderId="21" xfId="0" applyFont="1" applyFill="1" applyBorder="1" applyAlignment="1" applyProtection="1">
      <alignment horizontal="center" vertical="center"/>
      <protection hidden="1"/>
    </xf>
    <xf numFmtId="0" fontId="7" fillId="8" borderId="17" xfId="0" applyFont="1" applyFill="1" applyBorder="1" applyAlignment="1" applyProtection="1">
      <alignment horizontal="center" vertical="center"/>
      <protection hidden="1"/>
    </xf>
    <xf numFmtId="0" fontId="7" fillId="8" borderId="21" xfId="0" applyFont="1" applyFill="1" applyBorder="1" applyAlignment="1" applyProtection="1">
      <alignment horizontal="center" vertical="center"/>
      <protection hidden="1"/>
    </xf>
    <xf numFmtId="0" fontId="7" fillId="8" borderId="13" xfId="0" applyFont="1" applyFill="1" applyBorder="1" applyAlignment="1" applyProtection="1">
      <alignment horizontal="center" vertical="center"/>
      <protection hidden="1"/>
    </xf>
    <xf numFmtId="0" fontId="7" fillId="8" borderId="20" xfId="0" applyFont="1" applyFill="1" applyBorder="1" applyAlignment="1" applyProtection="1">
      <alignment horizontal="center" vertical="center"/>
      <protection hidden="1"/>
    </xf>
    <xf numFmtId="0" fontId="7" fillId="8" borderId="11" xfId="0" applyFont="1" applyFill="1" applyBorder="1" applyAlignment="1" applyProtection="1">
      <alignment horizontal="center" vertical="center"/>
      <protection hidden="1"/>
    </xf>
    <xf numFmtId="0" fontId="7" fillId="8" borderId="12" xfId="0" applyFont="1" applyFill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172" fontId="16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8" fillId="3" borderId="33" xfId="0" applyFont="1" applyFill="1" applyBorder="1" applyAlignment="1" applyProtection="1">
      <alignment horizontal="left" vertical="center" indent="38"/>
      <protection hidden="1"/>
    </xf>
    <xf numFmtId="0" fontId="8" fillId="3" borderId="1" xfId="0" applyFont="1" applyFill="1" applyBorder="1" applyAlignment="1" applyProtection="1">
      <alignment horizontal="left" vertical="center" indent="38"/>
      <protection hidden="1"/>
    </xf>
    <xf numFmtId="179" fontId="25" fillId="3" borderId="1" xfId="0" applyNumberFormat="1" applyFont="1" applyFill="1" applyBorder="1" applyAlignment="1" applyProtection="1">
      <alignment horizontal="center" vertical="center"/>
      <protection hidden="1"/>
    </xf>
    <xf numFmtId="179" fontId="25" fillId="3" borderId="2" xfId="0" applyNumberFormat="1" applyFont="1" applyFill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30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9" xfId="0" applyFont="1" applyBorder="1" applyAlignment="1" applyProtection="1">
      <alignment horizontal="center" vertical="center" wrapText="1"/>
      <protection hidden="1"/>
    </xf>
    <xf numFmtId="0" fontId="16" fillId="8" borderId="17" xfId="0" applyFont="1" applyFill="1" applyBorder="1" applyAlignment="1" applyProtection="1">
      <alignment horizontal="center" vertical="center"/>
      <protection hidden="1"/>
    </xf>
    <xf numFmtId="0" fontId="16" fillId="8" borderId="21" xfId="0" applyFont="1" applyFill="1" applyBorder="1" applyAlignment="1" applyProtection="1">
      <alignment horizontal="center" vertical="center"/>
      <protection hidden="1"/>
    </xf>
    <xf numFmtId="0" fontId="7" fillId="8" borderId="16" xfId="0" applyFont="1" applyFill="1" applyBorder="1" applyAlignment="1" applyProtection="1">
      <alignment horizontal="center" vertical="center"/>
      <protection hidden="1"/>
    </xf>
    <xf numFmtId="0" fontId="7" fillId="8" borderId="18" xfId="0" applyFont="1" applyFill="1" applyBorder="1" applyAlignment="1" applyProtection="1">
      <alignment horizontal="center" vertical="center"/>
      <protection hidden="1"/>
    </xf>
    <xf numFmtId="0" fontId="16" fillId="0" borderId="17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17" fillId="0" borderId="7" xfId="0" applyFont="1" applyBorder="1" applyAlignment="1" applyProtection="1">
      <alignment horizontal="center"/>
      <protection hidden="1"/>
    </xf>
    <xf numFmtId="0" fontId="17" fillId="0" borderId="12" xfId="0" applyFont="1" applyBorder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5" fillId="6" borderId="7" xfId="0" applyFont="1" applyFill="1" applyBorder="1" applyAlignment="1" applyProtection="1">
      <alignment horizontal="center"/>
      <protection hidden="1"/>
    </xf>
    <xf numFmtId="0" fontId="15" fillId="6" borderId="23" xfId="0" applyFont="1" applyFill="1" applyBorder="1" applyAlignment="1" applyProtection="1">
      <alignment horizontal="center" vertical="center"/>
      <protection hidden="1"/>
    </xf>
    <xf numFmtId="0" fontId="15" fillId="6" borderId="5" xfId="0" applyFont="1" applyFill="1" applyBorder="1" applyAlignment="1" applyProtection="1">
      <alignment horizontal="center" vertical="center"/>
      <protection hidden="1"/>
    </xf>
    <xf numFmtId="0" fontId="15" fillId="6" borderId="8" xfId="0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protection hidden="1"/>
    </xf>
    <xf numFmtId="0" fontId="2" fillId="2" borderId="3" xfId="0" applyFont="1" applyFill="1" applyBorder="1" applyAlignment="1" applyProtection="1">
      <protection hidden="1"/>
    </xf>
  </cellXfs>
  <cellStyles count="2">
    <cellStyle name="Lien hypertexte" xfId="1" builtinId="8"/>
    <cellStyle name="Normal" xfId="0" builtinId="0"/>
  </cellStyles>
  <dxfs count="71">
    <dxf>
      <font>
        <b/>
        <i val="0"/>
        <color auto="1"/>
      </font>
      <fill>
        <patternFill>
          <bgColor rgb="FFD1B2E8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1"/>
      </font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auto="1"/>
      </font>
      <fill>
        <patternFill>
          <bgColor rgb="FF80ABE0"/>
        </patternFill>
      </fill>
    </dxf>
    <dxf>
      <fill>
        <patternFill>
          <bgColor rgb="FFA3E7FF"/>
        </patternFill>
      </fill>
    </dxf>
    <dxf>
      <fill>
        <patternFill>
          <bgColor rgb="FFD0DFAF"/>
        </patternFill>
      </fill>
    </dxf>
    <dxf>
      <fill>
        <patternFill>
          <bgColor rgb="FFFFC000"/>
        </patternFill>
      </fill>
    </dxf>
    <dxf>
      <fill>
        <patternFill>
          <bgColor rgb="FFCCC0DA"/>
        </patternFill>
      </fill>
    </dxf>
    <dxf>
      <fill>
        <patternFill>
          <bgColor rgb="FFFFCCCC"/>
        </patternFill>
      </fill>
    </dxf>
    <dxf>
      <fill>
        <patternFill>
          <bgColor rgb="FFFC88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85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A3E7FF"/>
        </patternFill>
      </fill>
    </dxf>
    <dxf>
      <font>
        <color auto="1"/>
      </font>
      <fill>
        <patternFill>
          <bgColor rgb="FF80ABE0"/>
        </patternFill>
      </fill>
    </dxf>
    <dxf>
      <fill>
        <patternFill>
          <bgColor rgb="FFD0DFAF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CCC0DA"/>
        </patternFill>
      </fill>
    </dxf>
    <dxf>
      <fill>
        <patternFill>
          <bgColor rgb="FFFFC000"/>
        </patternFill>
      </fill>
    </dxf>
    <dxf>
      <fill>
        <patternFill>
          <bgColor rgb="FFA3E7FF"/>
        </patternFill>
      </fill>
    </dxf>
    <dxf>
      <fill>
        <patternFill>
          <bgColor rgb="FFD0DFAF"/>
        </patternFill>
      </fill>
    </dxf>
    <dxf>
      <fill>
        <patternFill>
          <bgColor rgb="FFFFC000"/>
        </patternFill>
      </fill>
    </dxf>
    <dxf>
      <fill>
        <patternFill>
          <bgColor rgb="FFCCC0DA"/>
        </patternFill>
      </fill>
    </dxf>
    <dxf>
      <fill>
        <patternFill>
          <bgColor rgb="FFFFFF00"/>
        </patternFill>
      </fill>
    </dxf>
    <dxf>
      <fill>
        <patternFill>
          <bgColor rgb="FFFFCCCC"/>
        </patternFill>
      </fill>
    </dxf>
    <dxf>
      <font>
        <color auto="1"/>
      </font>
      <fill>
        <patternFill>
          <bgColor rgb="FF80ABE0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CCC0DA"/>
        </patternFill>
      </fill>
    </dxf>
    <dxf>
      <fill>
        <patternFill>
          <bgColor rgb="FFFFC000"/>
        </patternFill>
      </fill>
    </dxf>
    <dxf>
      <fill>
        <patternFill>
          <bgColor rgb="FFD0DFAF"/>
        </patternFill>
      </fill>
    </dxf>
    <dxf>
      <fill>
        <patternFill>
          <bgColor rgb="FFA3E7FF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CCC0DA"/>
        </patternFill>
      </fill>
    </dxf>
    <dxf>
      <fill>
        <patternFill>
          <bgColor rgb="FFFFC000"/>
        </patternFill>
      </fill>
    </dxf>
    <dxf>
      <fill>
        <patternFill>
          <bgColor rgb="FFD0DFAF"/>
        </patternFill>
      </fill>
    </dxf>
    <dxf>
      <fill>
        <patternFill>
          <bgColor rgb="FFA3E7FF"/>
        </patternFill>
      </fill>
    </dxf>
    <dxf>
      <font>
        <color auto="1"/>
      </font>
      <fill>
        <patternFill>
          <bgColor rgb="FFFF252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A3E7FF"/>
        </patternFill>
      </fill>
    </dxf>
    <dxf>
      <font>
        <color auto="1"/>
      </font>
      <fill>
        <patternFill>
          <bgColor rgb="FF80ABE0"/>
        </patternFill>
      </fill>
    </dxf>
    <dxf>
      <fill>
        <patternFill>
          <bgColor rgb="FFD0DFAF"/>
        </patternFill>
      </fill>
    </dxf>
    <dxf>
      <fill>
        <patternFill>
          <bgColor rgb="FFFFC000"/>
        </patternFill>
      </fill>
    </dxf>
    <dxf>
      <fill>
        <patternFill>
          <bgColor rgb="FFCCC0DA"/>
        </patternFill>
      </fill>
    </dxf>
    <dxf>
      <fill>
        <patternFill>
          <bgColor rgb="FFFFFF00"/>
        </patternFill>
      </fill>
    </dxf>
    <dxf>
      <fill>
        <patternFill>
          <bgColor rgb="FFFFCCCC"/>
        </patternFill>
      </fill>
    </dxf>
    <dxf>
      <font>
        <color auto="1"/>
      </font>
      <fill>
        <patternFill>
          <bgColor rgb="FF80ABE0"/>
        </patternFill>
      </fill>
    </dxf>
    <dxf>
      <fill>
        <patternFill>
          <bgColor rgb="FFFFFF00"/>
        </patternFill>
      </fill>
    </dxf>
    <dxf>
      <fill>
        <patternFill>
          <bgColor rgb="FFCCC0DA"/>
        </patternFill>
      </fill>
    </dxf>
    <dxf>
      <fill>
        <patternFill>
          <bgColor rgb="FFFFC000"/>
        </patternFill>
      </fill>
    </dxf>
    <dxf>
      <fill>
        <patternFill>
          <bgColor rgb="FFD0DFAF"/>
        </patternFill>
      </fill>
    </dxf>
    <dxf>
      <fill>
        <patternFill>
          <bgColor rgb="FFFFCCCC"/>
        </patternFill>
      </fill>
    </dxf>
    <dxf>
      <fill>
        <patternFill>
          <bgColor rgb="FFA3E7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2525"/>
      <color rgb="FFD0DFAF"/>
      <color rgb="FF80ABE0"/>
      <color rgb="FFA3E7FF"/>
      <color rgb="FFFF8585"/>
      <color rgb="FFFC88FC"/>
      <color rgb="FFD1B2E8"/>
      <color rgb="FFC7A1E3"/>
      <color rgb="FFFF9393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46444</xdr:colOff>
      <xdr:row>0</xdr:row>
      <xdr:rowOff>116541</xdr:rowOff>
    </xdr:from>
    <xdr:to>
      <xdr:col>4</xdr:col>
      <xdr:colOff>379036</xdr:colOff>
      <xdr:row>6</xdr:row>
      <xdr:rowOff>112059</xdr:rowOff>
    </xdr:to>
    <xdr:pic>
      <xdr:nvPicPr>
        <xdr:cNvPr id="2" name="Image 7" descr="signature - services alimentaires (2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843"/>
        <a:stretch/>
      </xdr:blipFill>
      <xdr:spPr bwMode="auto">
        <a:xfrm>
          <a:off x="46444" y="116541"/>
          <a:ext cx="2627183" cy="1078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28</xdr:row>
      <xdr:rowOff>1</xdr:rowOff>
    </xdr:from>
    <xdr:to>
      <xdr:col>19</xdr:col>
      <xdr:colOff>568657</xdr:colOff>
      <xdr:row>51</xdr:row>
      <xdr:rowOff>199031</xdr:rowOff>
    </xdr:to>
    <xdr:sp macro="" textlink="" fLocksText="0">
      <xdr:nvSpPr>
        <xdr:cNvPr id="3" name="ZoneTexte 2">
          <a:extLst>
            <a:ext uri="{FF2B5EF4-FFF2-40B4-BE49-F238E27FC236}">
              <a16:creationId xmlns:a16="http://schemas.microsoft.com/office/drawing/2014/main" id="{2D2AEE7B-B175-C47D-A79C-7F102F9B0693}"/>
            </a:ext>
          </a:extLst>
        </xdr:cNvPr>
        <xdr:cNvSpPr txBox="1"/>
      </xdr:nvSpPr>
      <xdr:spPr>
        <a:xfrm>
          <a:off x="0" y="6921501"/>
          <a:ext cx="11951032" cy="508853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A" sz="2400" b="1"/>
        </a:p>
      </xdr:txBody>
    </xdr:sp>
    <xdr:clientData fLocksWithSheet="0"/>
  </xdr:twoCellAnchor>
  <xdr:twoCellAnchor>
    <xdr:from>
      <xdr:col>14</xdr:col>
      <xdr:colOff>0</xdr:colOff>
      <xdr:row>63</xdr:row>
      <xdr:rowOff>86591</xdr:rowOff>
    </xdr:from>
    <xdr:to>
      <xdr:col>19</xdr:col>
      <xdr:colOff>515189</xdr:colOff>
      <xdr:row>71</xdr:row>
      <xdr:rowOff>155754</xdr:rowOff>
    </xdr:to>
    <xdr:sp macro="" textlink="" fLocksText="0">
      <xdr:nvSpPr>
        <xdr:cNvPr id="4" name="ZoneTexte 2">
          <a:extLst>
            <a:ext uri="{FF2B5EF4-FFF2-40B4-BE49-F238E27FC236}">
              <a16:creationId xmlns:a16="http://schemas.microsoft.com/office/drawing/2014/main" id="{D3D7D23A-1889-4206-B6AC-4D841F6CBC90}"/>
            </a:ext>
          </a:extLst>
        </xdr:cNvPr>
        <xdr:cNvSpPr txBox="1"/>
      </xdr:nvSpPr>
      <xdr:spPr>
        <a:xfrm>
          <a:off x="8081818" y="14951364"/>
          <a:ext cx="3632462" cy="222431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A" sz="1200" b="1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rvice.traiteur@hec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9196-AD4E-40C7-8AEB-79353B60EE59}">
  <sheetPr codeName="Sheet2">
    <pageSetUpPr autoPageBreaks="0" fitToPage="1"/>
  </sheetPr>
  <dimension ref="A2:AA78"/>
  <sheetViews>
    <sheetView showGridLines="0" tabSelected="1" topLeftCell="A47" zoomScale="99" zoomScaleNormal="100" workbookViewId="0">
      <selection activeCell="I53" sqref="I53:J54"/>
    </sheetView>
  </sheetViews>
  <sheetFormatPr baseColWidth="10" defaultColWidth="11" defaultRowHeight="15"/>
  <cols>
    <col min="1" max="16" width="7.625" style="2" customWidth="1"/>
    <col min="17" max="17" width="10.625" style="2" customWidth="1"/>
    <col min="18" max="20" width="7.625" style="2" customWidth="1"/>
    <col min="21" max="23" width="3.625" style="2" customWidth="1"/>
    <col min="24" max="25" width="11" style="2" customWidth="1"/>
    <col min="26" max="16384" width="11" style="2"/>
  </cols>
  <sheetData>
    <row r="2" spans="1:24" ht="15.6" customHeight="1">
      <c r="F2" s="237"/>
      <c r="G2" s="237"/>
      <c r="H2" s="237"/>
      <c r="I2" s="237"/>
      <c r="J2" s="89" t="str" cm="1">
        <f t="array" ref="J2">IFERROR(_xlfn.IFS(F12="Côte Sainte-Catherine","CSC",F12="Hélène Desmarais","EHD",F12="Decelles","DEC",F12="Externe","Externe"),"")</f>
        <v/>
      </c>
      <c r="K2" s="89"/>
      <c r="L2" s="89"/>
      <c r="M2" s="89"/>
      <c r="N2" s="89"/>
      <c r="P2" s="76" t="str" cm="1">
        <f t="array" ref="P2">_xlfn.IFS(OR(J2="CSC",J2="",J2="Externe"),"3000, chemin de la Côte-Sainte-Catherine
Montréal QC H3T 2A7",
J2="DEC","5255 Av. Decelles
Montréal QC H3T 2B1",
J2="EHD","501 Rue De la Gauchetière Ouest
Montréal QC H2Z 1Z5")&amp;
"
Téléphone 514-340-6400"</f>
        <v>3000, chemin de la Côte-Sainte-Catherine
Montréal QC H3T 2A7
Téléphone 514-340-6400</v>
      </c>
      <c r="Q2" s="76"/>
      <c r="R2" s="76"/>
      <c r="S2" s="76"/>
      <c r="T2" s="76"/>
      <c r="U2" s="3"/>
      <c r="V2" s="3"/>
      <c r="W2" s="3"/>
    </row>
    <row r="3" spans="1:24" ht="10.5" customHeight="1">
      <c r="F3" s="237"/>
      <c r="G3" s="237"/>
      <c r="H3" s="237"/>
      <c r="I3" s="237"/>
      <c r="J3" s="89"/>
      <c r="K3" s="89"/>
      <c r="L3" s="89"/>
      <c r="M3" s="89"/>
      <c r="N3" s="89"/>
      <c r="P3" s="76"/>
      <c r="Q3" s="76"/>
      <c r="R3" s="76"/>
      <c r="S3" s="76"/>
      <c r="T3" s="76"/>
      <c r="U3" s="3"/>
      <c r="V3" s="3"/>
      <c r="W3" s="3"/>
    </row>
    <row r="4" spans="1:24" ht="15.6" customHeight="1">
      <c r="C4" s="1"/>
      <c r="F4" s="237"/>
      <c r="G4" s="237"/>
      <c r="H4" s="237"/>
      <c r="I4" s="237"/>
      <c r="J4" s="89"/>
      <c r="K4" s="89"/>
      <c r="L4" s="89"/>
      <c r="M4" s="89"/>
      <c r="N4" s="89"/>
      <c r="P4" s="76"/>
      <c r="Q4" s="76"/>
      <c r="R4" s="76"/>
      <c r="S4" s="76"/>
      <c r="T4" s="76"/>
      <c r="U4" s="3"/>
      <c r="V4" s="3"/>
      <c r="W4" s="3"/>
    </row>
    <row r="5" spans="1:24" ht="11.45" customHeight="1">
      <c r="A5" s="4"/>
      <c r="B5" s="4"/>
      <c r="C5" s="4"/>
      <c r="D5" s="4"/>
      <c r="E5" s="4"/>
      <c r="F5" s="237"/>
      <c r="G5" s="237"/>
      <c r="H5" s="237"/>
      <c r="I5" s="237"/>
      <c r="J5" s="89"/>
      <c r="K5" s="89"/>
      <c r="L5" s="89"/>
      <c r="M5" s="89"/>
      <c r="N5" s="89"/>
      <c r="P5" s="76"/>
      <c r="Q5" s="76"/>
      <c r="R5" s="76"/>
      <c r="S5" s="76"/>
      <c r="T5" s="76"/>
      <c r="U5" s="3"/>
      <c r="V5" s="3"/>
      <c r="W5" s="3"/>
    </row>
    <row r="6" spans="1:24" ht="18" customHeight="1">
      <c r="A6" s="4"/>
      <c r="B6" s="4"/>
      <c r="C6" s="4"/>
      <c r="D6" s="4"/>
      <c r="E6" s="4"/>
      <c r="F6" s="238"/>
      <c r="G6" s="238"/>
      <c r="H6" s="238"/>
      <c r="I6" s="238"/>
      <c r="J6" s="90"/>
      <c r="K6" s="90"/>
      <c r="L6" s="90"/>
      <c r="M6" s="90"/>
      <c r="N6" s="90"/>
      <c r="P6" s="5"/>
      <c r="Q6" s="5"/>
      <c r="R6" s="5"/>
      <c r="S6" s="5"/>
      <c r="T6" s="5" t="s">
        <v>0</v>
      </c>
      <c r="U6" s="3"/>
      <c r="V6" s="3"/>
      <c r="W6" s="3"/>
    </row>
    <row r="7" spans="1:24" ht="15.75" customHeight="1" thickBot="1">
      <c r="A7" s="4"/>
      <c r="B7" s="4"/>
      <c r="C7" s="4"/>
      <c r="D7" s="4"/>
      <c r="E7" s="4"/>
      <c r="F7" s="239"/>
      <c r="G7" s="239"/>
      <c r="H7" s="239"/>
      <c r="I7" s="23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3"/>
      <c r="V7" s="3"/>
      <c r="W7" s="3"/>
    </row>
    <row r="8" spans="1:24" ht="25.5" customHeight="1">
      <c r="A8" s="197" t="str">
        <f>"FORMULAIRE DE COMMANDE"&amp;IF(P11&lt;&gt;""," - "&amp;P11,"")</f>
        <v>FORMULAIRE DE COMMANDE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9"/>
      <c r="S8" s="199"/>
      <c r="T8" s="200"/>
      <c r="U8" s="3"/>
      <c r="V8" s="3"/>
      <c r="W8" s="3"/>
    </row>
    <row r="9" spans="1:24" ht="18" customHeight="1">
      <c r="A9" s="6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68"/>
      <c r="T9" s="6"/>
      <c r="U9" s="3"/>
      <c r="V9" s="3"/>
      <c r="W9" s="3"/>
    </row>
    <row r="10" spans="1:24" ht="20.100000000000001" customHeight="1">
      <c r="A10" s="100" t="s">
        <v>1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59"/>
      <c r="M10" s="101" t="s">
        <v>2</v>
      </c>
      <c r="N10" s="101"/>
      <c r="O10" s="101"/>
      <c r="P10" s="101"/>
      <c r="Q10" s="101"/>
      <c r="R10" s="101"/>
      <c r="S10" s="101"/>
      <c r="T10" s="135"/>
      <c r="U10" s="3"/>
      <c r="V10" s="3"/>
      <c r="W10" s="3"/>
    </row>
    <row r="11" spans="1:24" ht="21" customHeight="1">
      <c r="A11" s="136" t="s">
        <v>291</v>
      </c>
      <c r="B11" s="137"/>
      <c r="C11" s="137"/>
      <c r="D11" s="137"/>
      <c r="E11" s="138"/>
      <c r="F11" s="114"/>
      <c r="G11" s="115"/>
      <c r="H11" s="115"/>
      <c r="I11" s="115"/>
      <c r="J11" s="115"/>
      <c r="K11" s="115"/>
      <c r="L11" s="39"/>
      <c r="M11" s="139" t="s">
        <v>3</v>
      </c>
      <c r="N11" s="140"/>
      <c r="O11" s="141"/>
      <c r="P11" s="91"/>
      <c r="Q11" s="91"/>
      <c r="R11" s="91"/>
      <c r="S11" s="91"/>
      <c r="T11" s="92"/>
      <c r="U11" s="3"/>
      <c r="V11" s="3"/>
      <c r="W11" s="3"/>
    </row>
    <row r="12" spans="1:24" ht="21" customHeight="1">
      <c r="A12" s="96" t="s">
        <v>4</v>
      </c>
      <c r="B12" s="97"/>
      <c r="C12" s="97"/>
      <c r="D12" s="97"/>
      <c r="E12" s="97"/>
      <c r="F12" s="125"/>
      <c r="G12" s="126"/>
      <c r="H12" s="126"/>
      <c r="I12" s="126"/>
      <c r="J12" s="126"/>
      <c r="K12" s="126"/>
      <c r="L12" s="60"/>
      <c r="M12" s="119" t="s">
        <v>22</v>
      </c>
      <c r="N12" s="120"/>
      <c r="O12" s="121"/>
      <c r="P12" s="91"/>
      <c r="Q12" s="91"/>
      <c r="R12" s="91"/>
      <c r="S12" s="91"/>
      <c r="T12" s="92"/>
      <c r="U12" s="3"/>
      <c r="V12" s="3"/>
      <c r="W12" s="3"/>
    </row>
    <row r="13" spans="1:24" ht="21" customHeight="1">
      <c r="A13" s="96" t="str" cm="1">
        <f t="array" ref="A13">IFERROR(_xlfn.IFS(F12="Externe","",F12="","Salles / Adresse",1,"Salle(s)"),)</f>
        <v>Salles / Adresse</v>
      </c>
      <c r="B13" s="97"/>
      <c r="C13" s="97"/>
      <c r="D13" s="97"/>
      <c r="E13" s="97"/>
      <c r="F13" s="125"/>
      <c r="G13" s="126"/>
      <c r="H13" s="126"/>
      <c r="I13" s="126"/>
      <c r="J13" s="126"/>
      <c r="K13" s="126"/>
      <c r="L13" s="40"/>
      <c r="M13" s="119" t="s">
        <v>289</v>
      </c>
      <c r="N13" s="120"/>
      <c r="O13" s="121"/>
      <c r="P13" s="142"/>
      <c r="Q13" s="142"/>
      <c r="R13" s="142"/>
      <c r="S13" s="142"/>
      <c r="T13" s="143"/>
      <c r="U13" s="3"/>
      <c r="V13" s="3"/>
      <c r="W13" s="3"/>
      <c r="X13" s="44"/>
    </row>
    <row r="14" spans="1:24" ht="21" customHeight="1">
      <c r="A14" s="117" t="str">
        <f>IF(F12="Externe","Adresse","Autre nom de salle")</f>
        <v>Autre nom de salle</v>
      </c>
      <c r="B14" s="118"/>
      <c r="C14" s="118"/>
      <c r="D14" s="118"/>
      <c r="E14" s="118"/>
      <c r="F14" s="127"/>
      <c r="G14" s="128"/>
      <c r="H14" s="128"/>
      <c r="I14" s="128"/>
      <c r="J14" s="128"/>
      <c r="K14" s="128"/>
      <c r="L14" s="60"/>
      <c r="M14" s="119" t="s">
        <v>290</v>
      </c>
      <c r="N14" s="120"/>
      <c r="O14" s="121"/>
      <c r="P14" s="144"/>
      <c r="Q14" s="144"/>
      <c r="R14" s="144"/>
      <c r="S14" s="144"/>
      <c r="T14" s="145"/>
      <c r="U14" s="3"/>
      <c r="V14" s="3"/>
      <c r="W14" s="3"/>
    </row>
    <row r="15" spans="1:24" ht="21" customHeight="1">
      <c r="A15" s="122" t="s">
        <v>5</v>
      </c>
      <c r="B15" s="123"/>
      <c r="C15" s="123"/>
      <c r="D15" s="123"/>
      <c r="E15" s="124"/>
      <c r="F15" s="129"/>
      <c r="G15" s="130"/>
      <c r="H15" s="130"/>
      <c r="I15" s="130"/>
      <c r="J15" s="130"/>
      <c r="K15" s="131"/>
      <c r="L15" s="61"/>
      <c r="M15" s="152" t="str" cm="1">
        <f t="array" ref="M15">IFERROR(_xlfn.IFS(
$P$11="Externe","Nom de la compagnie",
$P$11="Interne","Département",
$P$11="Association étudiante","Nom de l'association"),"")</f>
        <v/>
      </c>
      <c r="N15" s="152"/>
      <c r="O15" s="152"/>
      <c r="P15" s="146"/>
      <c r="Q15" s="146"/>
      <c r="R15" s="146"/>
      <c r="S15" s="146"/>
      <c r="T15" s="147"/>
      <c r="U15" s="3"/>
      <c r="V15" s="3"/>
      <c r="W15" s="3"/>
    </row>
    <row r="16" spans="1:24" ht="21" customHeight="1">
      <c r="A16" s="155" t="s">
        <v>6</v>
      </c>
      <c r="B16" s="156"/>
      <c r="C16" s="156"/>
      <c r="D16" s="156"/>
      <c r="E16" s="157"/>
      <c r="F16" s="132"/>
      <c r="G16" s="133"/>
      <c r="H16" s="133"/>
      <c r="I16" s="133"/>
      <c r="J16" s="133"/>
      <c r="K16" s="134"/>
      <c r="L16" s="61"/>
      <c r="M16" s="116" t="str" cm="1">
        <f t="array" ref="M16">IFERROR(_xlfn.IFS(
$P$11="Externe","Adresse de facturation",
$P$11="Interne","Local du demandeur",
$P$11="Association étudiante","Nom du regroupement"),"")</f>
        <v/>
      </c>
      <c r="N16" s="116"/>
      <c r="O16" s="116"/>
      <c r="P16" s="148"/>
      <c r="Q16" s="148"/>
      <c r="R16" s="148"/>
      <c r="S16" s="148"/>
      <c r="T16" s="149"/>
      <c r="U16" s="3"/>
      <c r="V16" s="3"/>
      <c r="W16" s="3"/>
    </row>
    <row r="17" spans="1:23" ht="21" customHeight="1">
      <c r="A17" s="153" t="s">
        <v>301</v>
      </c>
      <c r="B17" s="120"/>
      <c r="C17" s="120"/>
      <c r="D17" s="120"/>
      <c r="E17" s="121"/>
      <c r="F17" s="132"/>
      <c r="G17" s="133"/>
      <c r="H17" s="133"/>
      <c r="I17" s="133"/>
      <c r="J17" s="133"/>
      <c r="K17" s="134"/>
      <c r="L17" s="61"/>
      <c r="M17" s="116" t="str" cm="1">
        <f t="array" ref="M17">IFERROR(_xlfn.IFS(
$P$11="Externe","",
$P$11="Interne","Responsable budget",
$P$11="Association étudiante","Trésorier"),"")</f>
        <v/>
      </c>
      <c r="N17" s="116"/>
      <c r="O17" s="116"/>
      <c r="P17" s="150"/>
      <c r="Q17" s="150"/>
      <c r="R17" s="150"/>
      <c r="S17" s="150"/>
      <c r="T17" s="151"/>
      <c r="U17" s="3"/>
      <c r="V17" s="3"/>
      <c r="W17" s="3"/>
    </row>
    <row r="18" spans="1:23" ht="21" customHeight="1" thickBot="1">
      <c r="A18" s="105" t="s">
        <v>7</v>
      </c>
      <c r="B18" s="106"/>
      <c r="C18" s="106"/>
      <c r="D18" s="106"/>
      <c r="E18" s="106"/>
      <c r="F18" s="132"/>
      <c r="G18" s="158"/>
      <c r="H18" s="158"/>
      <c r="I18" s="158"/>
      <c r="J18" s="158"/>
      <c r="K18" s="159"/>
      <c r="L18" s="61"/>
      <c r="M18" s="154" t="str" cm="1">
        <f t="array" ref="M18">IFERROR(_xlfn.IFS(
$P$11="Externe","",
$P$11="Interne","Code d'imputation : 532230",
$P$11="Association étudiante","Courriel trésorier"),"")</f>
        <v/>
      </c>
      <c r="N18" s="154"/>
      <c r="O18" s="154"/>
      <c r="P18" s="63"/>
      <c r="Q18" s="62"/>
      <c r="R18" s="62"/>
      <c r="S18" s="62"/>
      <c r="T18" s="41"/>
      <c r="U18" s="3"/>
      <c r="V18" s="3"/>
      <c r="W18" s="3"/>
    </row>
    <row r="19" spans="1:23" ht="21" customHeight="1">
      <c r="A19" s="93" t="s">
        <v>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5"/>
      <c r="U19" s="3"/>
      <c r="V19" s="3"/>
      <c r="W19" s="3"/>
    </row>
    <row r="20" spans="1:23" ht="21" customHeight="1">
      <c r="A20" s="96" t="s">
        <v>9</v>
      </c>
      <c r="B20" s="97"/>
      <c r="C20" s="97"/>
      <c r="D20" s="97"/>
      <c r="E20" s="97"/>
      <c r="F20" s="98"/>
      <c r="G20" s="99"/>
      <c r="H20" s="99"/>
      <c r="I20" s="99"/>
      <c r="J20" s="58"/>
      <c r="K20" s="58"/>
      <c r="L20" s="64"/>
      <c r="M20" s="64"/>
      <c r="N20" s="64"/>
      <c r="O20" s="64"/>
      <c r="P20" s="64"/>
      <c r="Q20" s="64"/>
      <c r="R20" s="64"/>
      <c r="S20" s="64"/>
      <c r="T20" s="7"/>
      <c r="U20" s="3"/>
      <c r="V20" s="3"/>
      <c r="W20" s="3"/>
    </row>
    <row r="21" spans="1:23" ht="21" customHeight="1">
      <c r="A21" s="96" t="s">
        <v>10</v>
      </c>
      <c r="B21" s="97"/>
      <c r="C21" s="97"/>
      <c r="D21" s="97"/>
      <c r="E21" s="97"/>
      <c r="F21" s="99"/>
      <c r="G21" s="99"/>
      <c r="H21" s="99"/>
      <c r="I21" s="99"/>
      <c r="J21" s="102" t="str">
        <f>IF(F21="Oui","Les indiquer :","")</f>
        <v/>
      </c>
      <c r="K21" s="102"/>
      <c r="L21" s="103"/>
      <c r="M21" s="103"/>
      <c r="N21" s="103"/>
      <c r="O21" s="103"/>
      <c r="P21" s="103"/>
      <c r="Q21" s="103"/>
      <c r="R21" s="103"/>
      <c r="S21" s="103"/>
      <c r="T21" s="104"/>
      <c r="U21" s="3"/>
      <c r="V21" s="3"/>
      <c r="W21" s="3"/>
    </row>
    <row r="22" spans="1:23" ht="21" customHeight="1">
      <c r="A22" s="96" t="s">
        <v>11</v>
      </c>
      <c r="B22" s="97"/>
      <c r="C22" s="97"/>
      <c r="D22" s="97"/>
      <c r="E22" s="97"/>
      <c r="F22" s="99"/>
      <c r="G22" s="99"/>
      <c r="H22" s="99"/>
      <c r="I22" s="99"/>
      <c r="J22" s="102" t="str">
        <f>IF(F22="Oui","Les indiquer :","")</f>
        <v/>
      </c>
      <c r="K22" s="102"/>
      <c r="L22" s="103"/>
      <c r="M22" s="103"/>
      <c r="N22" s="103"/>
      <c r="O22" s="103"/>
      <c r="P22" s="103"/>
      <c r="Q22" s="103"/>
      <c r="R22" s="103"/>
      <c r="S22" s="103"/>
      <c r="T22" s="104"/>
      <c r="U22" s="3"/>
      <c r="V22" s="3"/>
      <c r="W22" s="3"/>
    </row>
    <row r="23" spans="1:23" ht="21" customHeight="1">
      <c r="A23" s="65"/>
      <c r="B23" s="52"/>
      <c r="C23" s="52"/>
      <c r="D23" s="52"/>
      <c r="E23" s="52"/>
      <c r="F23" s="51"/>
      <c r="G23" s="51"/>
      <c r="H23" s="51"/>
      <c r="I23" s="51"/>
      <c r="J23" s="56"/>
      <c r="K23" s="56"/>
      <c r="L23" s="52"/>
      <c r="M23" s="52"/>
      <c r="N23" s="52"/>
      <c r="O23" s="52"/>
      <c r="P23" s="52"/>
      <c r="Q23" s="52"/>
      <c r="R23" s="52"/>
      <c r="S23" s="52"/>
      <c r="T23" s="8"/>
      <c r="U23" s="3"/>
      <c r="V23" s="3"/>
      <c r="W23" s="3"/>
    </row>
    <row r="24" spans="1:23" ht="21" customHeight="1">
      <c r="A24" s="96" t="s">
        <v>12</v>
      </c>
      <c r="B24" s="97"/>
      <c r="C24" s="97"/>
      <c r="D24" s="97"/>
      <c r="E24" s="97"/>
      <c r="F24" s="98"/>
      <c r="G24" s="99"/>
      <c r="H24" s="99"/>
      <c r="I24" s="99"/>
      <c r="J24" s="102" t="str">
        <f>IF(F24&lt;&gt;"","Notes :","")</f>
        <v/>
      </c>
      <c r="K24" s="102"/>
      <c r="L24" s="103"/>
      <c r="M24" s="103"/>
      <c r="N24" s="103"/>
      <c r="O24" s="103"/>
      <c r="P24" s="103"/>
      <c r="Q24" s="103"/>
      <c r="R24" s="103"/>
      <c r="S24" s="103"/>
      <c r="T24" s="104"/>
      <c r="U24" s="3"/>
      <c r="V24" s="3"/>
      <c r="W24" s="3"/>
    </row>
    <row r="25" spans="1:23" ht="21" customHeight="1">
      <c r="A25" s="96" t="str">
        <f>IF($F$12="Hélène Desmarais","","Avez-vous besoin de tables à cocktail ?")</f>
        <v>Avez-vous besoin de tables à cocktail ?</v>
      </c>
      <c r="B25" s="97"/>
      <c r="C25" s="97"/>
      <c r="D25" s="97"/>
      <c r="E25" s="97"/>
      <c r="F25" s="99"/>
      <c r="G25" s="99"/>
      <c r="H25" s="99"/>
      <c r="I25" s="99"/>
      <c r="J25" s="102" t="str">
        <f>IF(F25="Oui","Quantité :","")</f>
        <v/>
      </c>
      <c r="K25" s="102"/>
      <c r="L25" s="110"/>
      <c r="M25" s="110"/>
      <c r="N25" s="113" t="str">
        <f>IF(AND(F25&lt;&gt;"",L25&lt;&gt;""),"Nappes","")</f>
        <v/>
      </c>
      <c r="O25" s="113"/>
      <c r="P25" s="196"/>
      <c r="Q25" s="196"/>
      <c r="R25" s="60"/>
      <c r="S25" s="60"/>
      <c r="T25" s="9"/>
      <c r="U25" s="3"/>
      <c r="V25" s="3"/>
      <c r="W25" s="3"/>
    </row>
    <row r="26" spans="1:23" ht="21" customHeight="1">
      <c r="A26" s="96" t="s">
        <v>13</v>
      </c>
      <c r="B26" s="97"/>
      <c r="C26" s="97"/>
      <c r="D26" s="97"/>
      <c r="E26" s="97"/>
      <c r="F26" s="99"/>
      <c r="G26" s="99"/>
      <c r="H26" s="99"/>
      <c r="I26" s="99"/>
      <c r="J26" s="102" t="str">
        <f>IF(F26="Oui","Quantité :","")</f>
        <v/>
      </c>
      <c r="K26" s="102"/>
      <c r="L26" s="195"/>
      <c r="M26" s="195"/>
      <c r="N26" s="60"/>
      <c r="O26" s="60"/>
      <c r="P26" s="66"/>
      <c r="Q26" s="66"/>
      <c r="R26" s="66"/>
      <c r="S26" s="66"/>
      <c r="T26" s="10"/>
      <c r="U26" s="3"/>
      <c r="V26" s="3"/>
      <c r="W26" s="3"/>
    </row>
    <row r="27" spans="1:23" ht="21" customHeight="1">
      <c r="A27" s="96" t="s">
        <v>14</v>
      </c>
      <c r="B27" s="97"/>
      <c r="C27" s="111"/>
      <c r="D27" s="111"/>
      <c r="E27" s="111"/>
      <c r="F27" s="112"/>
      <c r="G27" s="112"/>
      <c r="H27" s="112"/>
      <c r="I27" s="112"/>
      <c r="J27" s="113" t="str">
        <f>IF(F27="Oui","Nombre :","")</f>
        <v/>
      </c>
      <c r="K27" s="113"/>
      <c r="L27" s="74"/>
      <c r="M27" s="73"/>
      <c r="N27" s="75" t="str">
        <f>IF(F27="Oui","Durée :","")</f>
        <v/>
      </c>
      <c r="O27" s="72"/>
      <c r="Q27" s="75" t="s">
        <v>321</v>
      </c>
      <c r="R27" s="137"/>
      <c r="S27" s="137"/>
      <c r="T27" s="175"/>
      <c r="U27" s="3"/>
      <c r="V27" s="3"/>
      <c r="W27" s="3"/>
    </row>
    <row r="28" spans="1:23" ht="21" customHeight="1" thickBot="1">
      <c r="A28" s="65" t="s">
        <v>294</v>
      </c>
      <c r="B28" s="52"/>
      <c r="C28" s="107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9"/>
      <c r="U28" s="3"/>
      <c r="V28" s="3"/>
      <c r="W28" s="3"/>
    </row>
    <row r="29" spans="1:23" ht="21" customHeight="1">
      <c r="A29" s="93" t="s">
        <v>15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5"/>
      <c r="U29" s="3"/>
      <c r="V29" s="3"/>
      <c r="W29" s="3"/>
    </row>
    <row r="30" spans="1:23" ht="16.5" customHeight="1">
      <c r="A30" s="177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3"/>
      <c r="V30" s="3"/>
      <c r="W30" s="3"/>
    </row>
    <row r="31" spans="1:23" ht="16.5" customHeight="1">
      <c r="A31" s="177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9"/>
      <c r="U31" s="3"/>
      <c r="V31" s="3"/>
      <c r="W31" s="3"/>
    </row>
    <row r="32" spans="1:23" ht="16.5" customHeight="1">
      <c r="A32" s="177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9"/>
      <c r="U32" s="3"/>
      <c r="V32" s="3"/>
      <c r="W32" s="3"/>
    </row>
    <row r="33" spans="1:23" ht="16.5" customHeight="1">
      <c r="A33" s="177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9"/>
      <c r="U33" s="3"/>
      <c r="V33" s="3"/>
      <c r="W33" s="3"/>
    </row>
    <row r="34" spans="1:23" ht="16.5" customHeight="1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3"/>
      <c r="V34" s="3"/>
      <c r="W34" s="3"/>
    </row>
    <row r="35" spans="1:23" ht="16.5" customHeight="1">
      <c r="A35" s="177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9"/>
      <c r="U35" s="3"/>
      <c r="V35" s="3"/>
      <c r="W35" s="3"/>
    </row>
    <row r="36" spans="1:23" ht="16.5" customHeight="1">
      <c r="A36" s="177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9"/>
      <c r="U36" s="3"/>
      <c r="V36" s="3"/>
      <c r="W36" s="3"/>
    </row>
    <row r="37" spans="1:23" ht="16.5" customHeight="1">
      <c r="A37" s="177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9"/>
      <c r="U37" s="3"/>
      <c r="V37" s="3"/>
      <c r="W37" s="3"/>
    </row>
    <row r="38" spans="1:23" ht="16.5" customHeight="1">
      <c r="A38" s="177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3"/>
      <c r="V38" s="3"/>
      <c r="W38" s="3"/>
    </row>
    <row r="39" spans="1:23" ht="16.5" customHeight="1">
      <c r="A39" s="177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9"/>
      <c r="U39" s="3"/>
      <c r="V39" s="3"/>
      <c r="W39" s="3"/>
    </row>
    <row r="40" spans="1:23" ht="16.5" customHeight="1">
      <c r="A40" s="177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9"/>
      <c r="U40" s="3"/>
      <c r="V40" s="3"/>
      <c r="W40" s="3"/>
    </row>
    <row r="41" spans="1:23" ht="16.5" customHeight="1">
      <c r="A41" s="177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9"/>
      <c r="U41" s="3"/>
      <c r="V41" s="3"/>
      <c r="W41" s="3"/>
    </row>
    <row r="42" spans="1:23" ht="16.5" customHeight="1">
      <c r="A42" s="177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3"/>
      <c r="V42" s="3"/>
      <c r="W42" s="3"/>
    </row>
    <row r="43" spans="1:23" ht="16.5" customHeight="1">
      <c r="A43" s="177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9"/>
      <c r="U43" s="3"/>
      <c r="V43" s="3"/>
      <c r="W43" s="3"/>
    </row>
    <row r="44" spans="1:23" ht="16.5" customHeight="1">
      <c r="A44" s="177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9"/>
      <c r="U44" s="3"/>
      <c r="V44" s="3"/>
      <c r="W44" s="3"/>
    </row>
    <row r="45" spans="1:23" ht="16.5" customHeight="1">
      <c r="A45" s="177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9"/>
      <c r="U45" s="3"/>
      <c r="V45" s="3"/>
      <c r="W45" s="3"/>
    </row>
    <row r="46" spans="1:23" ht="16.5" customHeight="1">
      <c r="A46" s="177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3"/>
      <c r="V46" s="3"/>
      <c r="W46" s="3"/>
    </row>
    <row r="47" spans="1:23" s="12" customFormat="1" ht="18" customHeight="1">
      <c r="A47" s="177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9"/>
      <c r="U47" s="11"/>
      <c r="V47" s="11"/>
      <c r="W47" s="11"/>
    </row>
    <row r="48" spans="1:23" s="12" customFormat="1" ht="18" customHeight="1">
      <c r="A48" s="177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9"/>
      <c r="U48" s="11"/>
      <c r="V48" s="11"/>
      <c r="W48" s="11"/>
    </row>
    <row r="49" spans="1:23" s="12" customFormat="1" ht="18" customHeight="1">
      <c r="A49" s="177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9"/>
      <c r="U49" s="11"/>
      <c r="V49" s="11"/>
      <c r="W49" s="11"/>
    </row>
    <row r="50" spans="1:23" s="12" customFormat="1" ht="18" customHeight="1">
      <c r="A50" s="177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1"/>
      <c r="V50" s="11"/>
      <c r="W50" s="11"/>
    </row>
    <row r="51" spans="1:23" s="12" customFormat="1" ht="18" customHeight="1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9"/>
      <c r="U51" s="11"/>
      <c r="V51" s="11"/>
      <c r="W51" s="11"/>
    </row>
    <row r="52" spans="1:23" s="12" customFormat="1" ht="18" customHeight="1">
      <c r="A52" s="177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9"/>
      <c r="U52" s="11"/>
      <c r="V52" s="11"/>
      <c r="W52" s="11"/>
    </row>
    <row r="53" spans="1:23" ht="18" customHeight="1">
      <c r="A53" s="45"/>
      <c r="B53" s="46"/>
      <c r="C53" s="164" t="s">
        <v>16</v>
      </c>
      <c r="D53" s="164" t="s">
        <v>17</v>
      </c>
      <c r="E53" s="79" t="s">
        <v>322</v>
      </c>
      <c r="F53" s="79"/>
      <c r="G53" s="79" t="s">
        <v>324</v>
      </c>
      <c r="H53" s="209" t="s">
        <v>295</v>
      </c>
      <c r="I53" s="211" t="s">
        <v>296</v>
      </c>
      <c r="J53" s="212"/>
      <c r="K53" s="209" t="s">
        <v>323</v>
      </c>
      <c r="L53" s="81" t="s">
        <v>297</v>
      </c>
      <c r="M53" s="215"/>
      <c r="N53" s="211" t="s">
        <v>298</v>
      </c>
      <c r="O53" s="212"/>
      <c r="P53" s="79" t="s">
        <v>299</v>
      </c>
      <c r="Q53" s="79"/>
      <c r="R53" s="79" t="s">
        <v>300</v>
      </c>
      <c r="S53" s="81" t="s">
        <v>303</v>
      </c>
      <c r="T53" s="82"/>
      <c r="U53" s="3"/>
      <c r="V53" s="3"/>
      <c r="W53" s="3"/>
    </row>
    <row r="54" spans="1:23" ht="18" customHeight="1">
      <c r="A54" s="47"/>
      <c r="C54" s="165"/>
      <c r="D54" s="165"/>
      <c r="E54" s="79"/>
      <c r="F54" s="79"/>
      <c r="G54" s="79"/>
      <c r="H54" s="210"/>
      <c r="I54" s="213"/>
      <c r="J54" s="214"/>
      <c r="K54" s="210"/>
      <c r="L54" s="83"/>
      <c r="M54" s="216"/>
      <c r="N54" s="217"/>
      <c r="O54" s="218"/>
      <c r="P54" s="79"/>
      <c r="Q54" s="79"/>
      <c r="R54" s="80"/>
      <c r="S54" s="83"/>
      <c r="T54" s="84"/>
      <c r="U54" s="3"/>
      <c r="V54" s="3"/>
      <c r="W54" s="3"/>
    </row>
    <row r="55" spans="1:23" ht="18" customHeight="1">
      <c r="A55" s="181" t="s">
        <v>18</v>
      </c>
      <c r="B55" s="182"/>
      <c r="C55" s="98"/>
      <c r="D55" s="85"/>
      <c r="E55" s="98"/>
      <c r="F55" s="98"/>
      <c r="G55" s="98"/>
      <c r="H55" s="169"/>
      <c r="I55" s="85"/>
      <c r="J55" s="86"/>
      <c r="K55" s="169"/>
      <c r="L55" s="98"/>
      <c r="M55" s="98"/>
      <c r="N55" s="85"/>
      <c r="O55" s="86"/>
      <c r="P55" s="85"/>
      <c r="Q55" s="86"/>
      <c r="R55" s="169"/>
      <c r="S55" s="85"/>
      <c r="T55" s="193"/>
      <c r="U55" s="3"/>
      <c r="V55" s="3"/>
      <c r="W55" s="3"/>
    </row>
    <row r="56" spans="1:23" ht="18" customHeight="1">
      <c r="A56" s="183"/>
      <c r="B56" s="184"/>
      <c r="C56" s="98"/>
      <c r="D56" s="87"/>
      <c r="E56" s="98"/>
      <c r="F56" s="98"/>
      <c r="G56" s="98"/>
      <c r="H56" s="170"/>
      <c r="I56" s="87"/>
      <c r="J56" s="88"/>
      <c r="K56" s="170"/>
      <c r="L56" s="98"/>
      <c r="M56" s="98"/>
      <c r="N56" s="87"/>
      <c r="O56" s="88"/>
      <c r="P56" s="87"/>
      <c r="Q56" s="88"/>
      <c r="R56" s="170"/>
      <c r="S56" s="87"/>
      <c r="T56" s="194"/>
      <c r="U56" s="3"/>
      <c r="V56" s="3"/>
      <c r="W56" s="3"/>
    </row>
    <row r="57" spans="1:23" ht="18" customHeight="1">
      <c r="A57" s="181" t="s">
        <v>19</v>
      </c>
      <c r="B57" s="182"/>
      <c r="C57" s="185"/>
      <c r="D57" s="187"/>
      <c r="E57" s="171"/>
      <c r="F57" s="171"/>
      <c r="G57" s="171"/>
      <c r="H57" s="219"/>
      <c r="I57" s="189"/>
      <c r="J57" s="221"/>
      <c r="K57" s="223"/>
      <c r="L57" s="225"/>
      <c r="M57" s="225"/>
      <c r="N57" s="226"/>
      <c r="O57" s="227"/>
      <c r="P57" s="77"/>
      <c r="Q57" s="78"/>
      <c r="R57" s="166"/>
      <c r="S57" s="189"/>
      <c r="T57" s="190"/>
      <c r="U57" s="3"/>
    </row>
    <row r="58" spans="1:23" ht="18" customHeight="1">
      <c r="A58" s="183"/>
      <c r="B58" s="184"/>
      <c r="C58" s="186"/>
      <c r="D58" s="188"/>
      <c r="E58" s="171"/>
      <c r="F58" s="171"/>
      <c r="G58" s="171"/>
      <c r="H58" s="220"/>
      <c r="I58" s="191"/>
      <c r="J58" s="222"/>
      <c r="K58" s="224"/>
      <c r="L58" s="225"/>
      <c r="M58" s="225"/>
      <c r="N58" s="228"/>
      <c r="O58" s="229"/>
      <c r="P58" s="77"/>
      <c r="Q58" s="78"/>
      <c r="R58" s="167"/>
      <c r="S58" s="191"/>
      <c r="T58" s="192"/>
      <c r="U58" s="3"/>
    </row>
    <row r="59" spans="1:23" ht="18" customHeight="1">
      <c r="A59" s="48"/>
      <c r="B59" s="49"/>
      <c r="C59" s="50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13"/>
      <c r="U59" s="3"/>
    </row>
    <row r="60" spans="1:23" ht="36.950000000000003" customHeight="1">
      <c r="A60" s="172" t="s">
        <v>320</v>
      </c>
      <c r="B60" s="173"/>
      <c r="C60" s="173"/>
      <c r="D60" s="173"/>
      <c r="E60" s="98"/>
      <c r="F60" s="98"/>
      <c r="G60" s="51"/>
      <c r="H60" s="116" t="str">
        <f>IF(E60="Oui","Nombre de capsules","")</f>
        <v/>
      </c>
      <c r="I60" s="116"/>
      <c r="J60" s="116"/>
      <c r="K60" s="168"/>
      <c r="L60" s="168"/>
      <c r="M60" s="51"/>
      <c r="N60" s="51"/>
      <c r="O60" s="116" t="str">
        <f>IF(E60="Oui","Qté retournée","")</f>
        <v/>
      </c>
      <c r="P60" s="116"/>
      <c r="Q60" s="168"/>
      <c r="R60" s="168"/>
      <c r="S60" s="51"/>
      <c r="T60" s="13"/>
      <c r="U60" s="3"/>
    </row>
    <row r="61" spans="1:23" ht="9" customHeight="1">
      <c r="A61" s="48"/>
      <c r="B61" s="49"/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13"/>
      <c r="U61" s="3"/>
    </row>
    <row r="62" spans="1:23" ht="18" customHeight="1">
      <c r="A62" s="162" t="s">
        <v>20</v>
      </c>
      <c r="B62" s="163"/>
      <c r="C62" s="163"/>
      <c r="D62" s="163"/>
      <c r="E62" s="163"/>
      <c r="F62" s="163"/>
      <c r="G62" s="53"/>
      <c r="H62" s="163" t="s">
        <v>21</v>
      </c>
      <c r="I62" s="163"/>
      <c r="J62" s="163"/>
      <c r="K62" s="163"/>
      <c r="L62" s="163"/>
      <c r="M62" s="163"/>
      <c r="N62" s="51"/>
      <c r="T62" s="13"/>
      <c r="U62" s="3"/>
      <c r="V62" s="3"/>
    </row>
    <row r="63" spans="1:23" ht="18" customHeight="1">
      <c r="A63" s="180" t="s">
        <v>22</v>
      </c>
      <c r="B63" s="174"/>
      <c r="C63" s="174"/>
      <c r="D63" s="174"/>
      <c r="E63" s="14" t="s">
        <v>23</v>
      </c>
      <c r="F63" s="14" t="s">
        <v>24</v>
      </c>
      <c r="G63" s="51"/>
      <c r="H63" s="174" t="s">
        <v>22</v>
      </c>
      <c r="I63" s="174"/>
      <c r="J63" s="174"/>
      <c r="K63" s="174"/>
      <c r="L63" s="14" t="s">
        <v>23</v>
      </c>
      <c r="M63" s="14" t="s">
        <v>24</v>
      </c>
      <c r="N63" s="51"/>
      <c r="O63" s="230" t="s">
        <v>304</v>
      </c>
      <c r="P63" s="230"/>
      <c r="Q63" s="230"/>
      <c r="R63" s="230"/>
      <c r="S63" s="230"/>
      <c r="T63" s="231"/>
      <c r="U63" s="3"/>
      <c r="V63" s="3"/>
    </row>
    <row r="64" spans="1:23" ht="25.35" customHeight="1">
      <c r="A64" s="160"/>
      <c r="B64" s="161"/>
      <c r="C64" s="161"/>
      <c r="D64" s="161"/>
      <c r="E64" s="69"/>
      <c r="F64" s="14"/>
      <c r="G64" s="51"/>
      <c r="H64" s="161"/>
      <c r="I64" s="161"/>
      <c r="J64" s="161"/>
      <c r="K64" s="161"/>
      <c r="L64" s="69"/>
      <c r="M64" s="14"/>
      <c r="N64" s="51"/>
      <c r="T64" s="13"/>
      <c r="U64" s="3"/>
      <c r="V64" s="3"/>
    </row>
    <row r="65" spans="1:27" ht="25.35" customHeight="1">
      <c r="A65" s="160"/>
      <c r="B65" s="161"/>
      <c r="C65" s="161"/>
      <c r="D65" s="161"/>
      <c r="E65" s="69"/>
      <c r="F65" s="14"/>
      <c r="G65" s="51"/>
      <c r="H65" s="161"/>
      <c r="I65" s="161"/>
      <c r="J65" s="161"/>
      <c r="K65" s="161"/>
      <c r="L65" s="69"/>
      <c r="M65" s="14"/>
      <c r="N65" s="51"/>
      <c r="T65" s="13"/>
      <c r="U65" s="3"/>
      <c r="V65" s="3"/>
      <c r="W65" s="3"/>
    </row>
    <row r="66" spans="1:27" ht="9" customHeight="1">
      <c r="A66" s="54"/>
      <c r="B66" s="55"/>
      <c r="C66" s="55"/>
      <c r="D66" s="55"/>
      <c r="E66" s="56"/>
      <c r="F66" s="56"/>
      <c r="G66" s="51"/>
      <c r="H66" s="55"/>
      <c r="I66" s="55"/>
      <c r="J66" s="55"/>
      <c r="K66" s="55"/>
      <c r="L66" s="56"/>
      <c r="M66" s="56"/>
      <c r="N66" s="51"/>
      <c r="O66" s="55"/>
      <c r="P66" s="55"/>
      <c r="Q66" s="55"/>
      <c r="R66" s="55"/>
      <c r="S66" s="56"/>
      <c r="T66" s="42"/>
      <c r="U66" s="3"/>
      <c r="V66" s="3"/>
      <c r="W66" s="3"/>
    </row>
    <row r="67" spans="1:27" ht="22.5" customHeight="1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13"/>
      <c r="U67" s="3"/>
      <c r="V67" s="3"/>
      <c r="W67" s="3"/>
      <c r="X67" s="176"/>
      <c r="Y67" s="176"/>
      <c r="Z67" s="176"/>
      <c r="AA67" s="176"/>
    </row>
    <row r="68" spans="1:27" ht="18" customHeight="1">
      <c r="A68" s="162" t="s">
        <v>302</v>
      </c>
      <c r="B68" s="163"/>
      <c r="C68" s="163"/>
      <c r="D68" s="163"/>
      <c r="E68" s="163"/>
      <c r="F68" s="163"/>
      <c r="G68" s="58"/>
      <c r="H68" s="163" t="s">
        <v>325</v>
      </c>
      <c r="I68" s="163"/>
      <c r="J68" s="163"/>
      <c r="K68" s="163"/>
      <c r="L68" s="163"/>
      <c r="M68" s="163"/>
      <c r="N68" s="58"/>
      <c r="T68" s="13"/>
      <c r="U68" s="3"/>
      <c r="V68" s="3"/>
      <c r="W68" s="3"/>
      <c r="X68" s="176"/>
      <c r="Y68" s="176"/>
      <c r="Z68" s="176"/>
      <c r="AA68" s="176"/>
    </row>
    <row r="69" spans="1:27" ht="20.100000000000001" customHeight="1">
      <c r="A69" s="180" t="s">
        <v>22</v>
      </c>
      <c r="B69" s="174"/>
      <c r="C69" s="174"/>
      <c r="D69" s="174"/>
      <c r="E69" s="14" t="s">
        <v>23</v>
      </c>
      <c r="F69" s="14" t="s">
        <v>24</v>
      </c>
      <c r="G69" s="58"/>
      <c r="H69" s="174" t="s">
        <v>22</v>
      </c>
      <c r="I69" s="174"/>
      <c r="J69" s="174"/>
      <c r="K69" s="174"/>
      <c r="L69" s="14" t="s">
        <v>23</v>
      </c>
      <c r="M69" s="14" t="s">
        <v>24</v>
      </c>
      <c r="N69" s="58"/>
      <c r="T69" s="13"/>
      <c r="U69" s="3"/>
      <c r="V69" s="3"/>
      <c r="W69" s="3"/>
    </row>
    <row r="70" spans="1:27" ht="25.35" customHeight="1">
      <c r="A70" s="160"/>
      <c r="B70" s="161"/>
      <c r="C70" s="161"/>
      <c r="D70" s="161"/>
      <c r="E70" s="69"/>
      <c r="F70" s="14"/>
      <c r="G70" s="58"/>
      <c r="H70" s="161"/>
      <c r="I70" s="161"/>
      <c r="J70" s="161"/>
      <c r="K70" s="161"/>
      <c r="L70" s="69"/>
      <c r="M70" s="14"/>
      <c r="N70" s="58"/>
      <c r="T70" s="13"/>
      <c r="U70" s="3"/>
      <c r="V70" s="3"/>
      <c r="W70" s="3"/>
    </row>
    <row r="71" spans="1:27" ht="25.35" customHeight="1">
      <c r="A71" s="160"/>
      <c r="B71" s="161"/>
      <c r="C71" s="161"/>
      <c r="D71" s="161"/>
      <c r="E71" s="69"/>
      <c r="F71" s="14"/>
      <c r="G71" s="58"/>
      <c r="H71" s="161"/>
      <c r="I71" s="161"/>
      <c r="J71" s="161"/>
      <c r="K71" s="161"/>
      <c r="L71" s="69"/>
      <c r="M71" s="14"/>
      <c r="N71" s="58"/>
      <c r="T71" s="13"/>
      <c r="U71" s="3"/>
      <c r="V71" s="3"/>
      <c r="W71" s="3"/>
    </row>
    <row r="72" spans="1:27" ht="20.100000000000001" customHeight="1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15"/>
      <c r="U72" s="3"/>
      <c r="V72" s="3"/>
      <c r="W72" s="1"/>
    </row>
    <row r="73" spans="1:27" ht="18" customHeight="1">
      <c r="A73" s="181" t="s">
        <v>329</v>
      </c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2"/>
      <c r="U73" s="3"/>
      <c r="V73" s="3"/>
      <c r="W73" s="1"/>
    </row>
    <row r="74" spans="1:27" ht="18" customHeight="1">
      <c r="A74" s="203"/>
      <c r="B74" s="204"/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5"/>
      <c r="U74" s="3"/>
      <c r="V74" s="3"/>
      <c r="W74" s="1"/>
    </row>
    <row r="75" spans="1:27" ht="21.75" customHeight="1">
      <c r="A75" s="203"/>
      <c r="B75" s="204"/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5"/>
      <c r="U75" s="3"/>
      <c r="V75" s="3"/>
      <c r="W75" s="3"/>
    </row>
    <row r="76" spans="1:27" ht="15" customHeight="1">
      <c r="A76" s="203"/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5"/>
      <c r="U76" s="3"/>
      <c r="V76" s="3"/>
      <c r="W76" s="3"/>
    </row>
    <row r="77" spans="1:27" ht="16.5" thickBot="1">
      <c r="A77" s="206"/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8"/>
      <c r="U77" s="3"/>
      <c r="V77" s="3"/>
      <c r="W77" s="3"/>
    </row>
    <row r="78" spans="1:27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"/>
      <c r="V78" s="3"/>
      <c r="W78" s="3"/>
    </row>
  </sheetData>
  <mergeCells count="134">
    <mergeCell ref="F2:I5"/>
    <mergeCell ref="A8:Q8"/>
    <mergeCell ref="R8:T8"/>
    <mergeCell ref="A73:T77"/>
    <mergeCell ref="H70:K70"/>
    <mergeCell ref="H71:K71"/>
    <mergeCell ref="E53:F54"/>
    <mergeCell ref="E55:F56"/>
    <mergeCell ref="E57:F58"/>
    <mergeCell ref="H53:H54"/>
    <mergeCell ref="I53:J54"/>
    <mergeCell ref="K53:K54"/>
    <mergeCell ref="L53:M54"/>
    <mergeCell ref="N53:O54"/>
    <mergeCell ref="L55:M56"/>
    <mergeCell ref="I55:J56"/>
    <mergeCell ref="H55:H56"/>
    <mergeCell ref="H57:H58"/>
    <mergeCell ref="I57:J58"/>
    <mergeCell ref="K55:K56"/>
    <mergeCell ref="K57:K58"/>
    <mergeCell ref="L57:M58"/>
    <mergeCell ref="N55:O56"/>
    <mergeCell ref="N57:O58"/>
    <mergeCell ref="O63:T63"/>
    <mergeCell ref="A26:E26"/>
    <mergeCell ref="F26:I26"/>
    <mergeCell ref="J26:K26"/>
    <mergeCell ref="L26:M26"/>
    <mergeCell ref="A25:E25"/>
    <mergeCell ref="F25:I25"/>
    <mergeCell ref="J25:K25"/>
    <mergeCell ref="N25:O25"/>
    <mergeCell ref="P25:Q25"/>
    <mergeCell ref="R27:T27"/>
    <mergeCell ref="X67:AA68"/>
    <mergeCell ref="A30:T52"/>
    <mergeCell ref="A29:T29"/>
    <mergeCell ref="H65:K65"/>
    <mergeCell ref="A69:D69"/>
    <mergeCell ref="A57:B58"/>
    <mergeCell ref="C57:C58"/>
    <mergeCell ref="D57:D58"/>
    <mergeCell ref="A55:B56"/>
    <mergeCell ref="C55:C56"/>
    <mergeCell ref="D55:D56"/>
    <mergeCell ref="A63:D63"/>
    <mergeCell ref="A64:D64"/>
    <mergeCell ref="A65:D65"/>
    <mergeCell ref="S57:T58"/>
    <mergeCell ref="S55:T56"/>
    <mergeCell ref="A70:D70"/>
    <mergeCell ref="A71:D71"/>
    <mergeCell ref="P53:Q54"/>
    <mergeCell ref="A62:F62"/>
    <mergeCell ref="H62:M62"/>
    <mergeCell ref="A68:F68"/>
    <mergeCell ref="C53:C54"/>
    <mergeCell ref="D53:D54"/>
    <mergeCell ref="R57:R58"/>
    <mergeCell ref="K60:L60"/>
    <mergeCell ref="R55:R56"/>
    <mergeCell ref="G53:G54"/>
    <mergeCell ref="G55:G56"/>
    <mergeCell ref="G57:G58"/>
    <mergeCell ref="A60:D60"/>
    <mergeCell ref="E60:F60"/>
    <mergeCell ref="H60:J60"/>
    <mergeCell ref="H68:M68"/>
    <mergeCell ref="H69:K69"/>
    <mergeCell ref="H63:K63"/>
    <mergeCell ref="H64:K64"/>
    <mergeCell ref="O60:P60"/>
    <mergeCell ref="Q60:R60"/>
    <mergeCell ref="M10:T10"/>
    <mergeCell ref="A11:E11"/>
    <mergeCell ref="M11:O11"/>
    <mergeCell ref="P12:T12"/>
    <mergeCell ref="P13:T13"/>
    <mergeCell ref="F22:I22"/>
    <mergeCell ref="J22:K22"/>
    <mergeCell ref="L22:T22"/>
    <mergeCell ref="P14:T14"/>
    <mergeCell ref="P15:T15"/>
    <mergeCell ref="P16:T16"/>
    <mergeCell ref="P17:T17"/>
    <mergeCell ref="M15:O15"/>
    <mergeCell ref="J21:K21"/>
    <mergeCell ref="L21:T21"/>
    <mergeCell ref="A17:E17"/>
    <mergeCell ref="M18:O18"/>
    <mergeCell ref="A12:E12"/>
    <mergeCell ref="M12:O12"/>
    <mergeCell ref="A22:E22"/>
    <mergeCell ref="A13:E13"/>
    <mergeCell ref="M13:O13"/>
    <mergeCell ref="A16:E16"/>
    <mergeCell ref="F18:K18"/>
    <mergeCell ref="F11:K11"/>
    <mergeCell ref="M16:O16"/>
    <mergeCell ref="M17:O17"/>
    <mergeCell ref="A14:E14"/>
    <mergeCell ref="M14:O14"/>
    <mergeCell ref="A15:E15"/>
    <mergeCell ref="F12:K12"/>
    <mergeCell ref="F13:K13"/>
    <mergeCell ref="F14:K14"/>
    <mergeCell ref="F15:K15"/>
    <mergeCell ref="F16:K16"/>
    <mergeCell ref="F17:K17"/>
    <mergeCell ref="P2:T5"/>
    <mergeCell ref="P57:Q58"/>
    <mergeCell ref="R53:R54"/>
    <mergeCell ref="S53:T54"/>
    <mergeCell ref="P55:Q56"/>
    <mergeCell ref="J2:N5"/>
    <mergeCell ref="J6:N6"/>
    <mergeCell ref="P11:T11"/>
    <mergeCell ref="A19:T19"/>
    <mergeCell ref="A20:E20"/>
    <mergeCell ref="F20:I20"/>
    <mergeCell ref="A21:E21"/>
    <mergeCell ref="A10:K10"/>
    <mergeCell ref="A24:E24"/>
    <mergeCell ref="F24:I24"/>
    <mergeCell ref="J24:K24"/>
    <mergeCell ref="L24:T24"/>
    <mergeCell ref="F21:I21"/>
    <mergeCell ref="A18:E18"/>
    <mergeCell ref="C28:T28"/>
    <mergeCell ref="L25:M25"/>
    <mergeCell ref="A27:E27"/>
    <mergeCell ref="F27:I27"/>
    <mergeCell ref="J27:K27"/>
  </mergeCells>
  <conditionalFormatting sqref="C55:E55 C56:D56">
    <cfRule type="expression" dxfId="70" priority="28">
      <formula>AND(C55&lt;&gt;"",WEEKDAY($F$11,2)=6)</formula>
    </cfRule>
    <cfRule type="expression" dxfId="69" priority="33">
      <formula>AND(C55&lt;&gt;"",WEEKDAY($F$11,2)=1)</formula>
    </cfRule>
    <cfRule type="expression" dxfId="68" priority="29">
      <formula>AND(C55&lt;&gt;"",WEEKDAY($F$11,2)=5)</formula>
    </cfRule>
    <cfRule type="expression" dxfId="67" priority="30">
      <formula>AND(C55&lt;&gt;"",WEEKDAY($F$11,2)=4)</formula>
    </cfRule>
    <cfRule type="expression" dxfId="66" priority="31">
      <formula>AND(C55&lt;&gt;"",WEEKDAY($F$11,2)=3)</formula>
    </cfRule>
    <cfRule type="expression" dxfId="65" priority="32">
      <formula>AND(C55&lt;&gt;"",WEEKDAY($F$11,2)=2)</formula>
    </cfRule>
  </conditionalFormatting>
  <conditionalFormatting sqref="C55:E55 G55:G58 C56:D56">
    <cfRule type="expression" dxfId="64" priority="27">
      <formula>AND(C55&lt;&gt;"",WEEKDAY($F$11,2)=7)</formula>
    </cfRule>
  </conditionalFormatting>
  <conditionalFormatting sqref="E57">
    <cfRule type="expression" dxfId="63" priority="82">
      <formula>AND(E57&lt;&gt;"",WEEKDAY($F$11,2)=1)</formula>
    </cfRule>
    <cfRule type="expression" dxfId="62" priority="81">
      <formula>AND(E57&lt;&gt;"",WEEKDAY($F$11,2)=2)</formula>
    </cfRule>
    <cfRule type="expression" dxfId="61" priority="80">
      <formula>AND(E57&lt;&gt;"",WEEKDAY($F$11,2)=3)</formula>
    </cfRule>
    <cfRule type="expression" dxfId="60" priority="79">
      <formula>AND(E57&lt;&gt;"",WEEKDAY($F$11,2)=4)</formula>
    </cfRule>
    <cfRule type="expression" dxfId="59" priority="78">
      <formula>AND(E57&lt;&gt;"",WEEKDAY($F$11,2)=5)</formula>
    </cfRule>
    <cfRule type="expression" dxfId="58" priority="76">
      <formula>AND(E57&lt;&gt;"",WEEKDAY($F$11,2)=7)</formula>
    </cfRule>
    <cfRule type="expression" dxfId="57" priority="77">
      <formula>AND(E57&lt;&gt;"",WEEKDAY($F$11,2)=6)</formula>
    </cfRule>
  </conditionalFormatting>
  <conditionalFormatting sqref="E60 K60:L60 Q60:R60">
    <cfRule type="expression" dxfId="56" priority="22">
      <formula>$E$60="Oui"</formula>
    </cfRule>
  </conditionalFormatting>
  <conditionalFormatting sqref="F12:F13">
    <cfRule type="expression" dxfId="55" priority="117" stopIfTrue="1">
      <formula>F12=""</formula>
    </cfRule>
  </conditionalFormatting>
  <conditionalFormatting sqref="F21:I23">
    <cfRule type="expression" dxfId="54" priority="109">
      <formula>F21="Oui"</formula>
    </cfRule>
  </conditionalFormatting>
  <conditionalFormatting sqref="F25:I27">
    <cfRule type="expression" dxfId="53" priority="97">
      <formula>F25="Oui"</formula>
    </cfRule>
  </conditionalFormatting>
  <conditionalFormatting sqref="F11:K17 C55:T56 E60:F60 L70:L71 F24:I24 E64:E65 L64:L65 E70:E71">
    <cfRule type="expression" dxfId="52" priority="118">
      <formula>AND(C11&lt;&gt;"",WEEKDAY(_xlfn.TEXTAFTER($F$11," "),2)=7)</formula>
    </cfRule>
  </conditionalFormatting>
  <conditionalFormatting sqref="F11:K17 F24:I24 C55:T56 E60:F60 E64:E65 L64:L65 E70:E71 L70:L71">
    <cfRule type="expression" dxfId="51" priority="119">
      <formula>AND(C11&lt;&gt;"",WEEKDAY(_xlfn.TEXTAFTER($F$11," "),2)=6)</formula>
    </cfRule>
    <cfRule type="expression" dxfId="50" priority="120">
      <formula>AND(C11&lt;&gt;"",WEEKDAY(_xlfn.TEXTAFTER($F$11," "),2)=5)</formula>
    </cfRule>
    <cfRule type="expression" dxfId="49" priority="121">
      <formula>AND(C11&lt;&gt;"",WEEKDAY(_xlfn.TEXTAFTER($F$11," "),2)=4)</formula>
    </cfRule>
    <cfRule type="expression" dxfId="48" priority="122">
      <formula>AND(C11&lt;&gt;"",WEEKDAY(_xlfn.TEXTAFTER($F$11," "),2)=3)</formula>
    </cfRule>
    <cfRule type="expression" dxfId="47" priority="123">
      <formula>AND(C11&lt;&gt;"",WEEKDAY(_xlfn.TEXTAFTER($F$11," "),2)=2)</formula>
    </cfRule>
    <cfRule type="expression" dxfId="46" priority="124">
      <formula>AND(C11&lt;&gt;"",WEEKDAY(_xlfn.TEXTAFTER($F$11," "),2)=1)</formula>
    </cfRule>
  </conditionalFormatting>
  <conditionalFormatting sqref="G55:G58">
    <cfRule type="expression" dxfId="45" priority="56">
      <formula>AND(G55&lt;&gt;"",WEEKDAY($F$11,2)=6)</formula>
    </cfRule>
    <cfRule type="expression" dxfId="44" priority="57">
      <formula>AND(G55&lt;&gt;"",WEEKDAY($F$11,2)=5)</formula>
    </cfRule>
    <cfRule type="expression" dxfId="43" priority="58">
      <formula>AND(G55&lt;&gt;"",WEEKDAY($F$11,2)=4)</formula>
    </cfRule>
    <cfRule type="expression" dxfId="42" priority="59">
      <formula>AND(G55&lt;&gt;"",WEEKDAY($F$11,2)=3)</formula>
    </cfRule>
    <cfRule type="expression" dxfId="41" priority="60">
      <formula>AND(G55&lt;&gt;"",WEEKDAY($F$11,2)=2)</formula>
    </cfRule>
    <cfRule type="expression" dxfId="40" priority="61">
      <formula>AND(G55&lt;&gt;"",WEEKDAY($F$11,2)=1)</formula>
    </cfRule>
  </conditionalFormatting>
  <conditionalFormatting sqref="H57">
    <cfRule type="expression" dxfId="39" priority="69">
      <formula>AND(H57&lt;&gt;"",WEEKDAY($F$11,2)=7)</formula>
    </cfRule>
    <cfRule type="expression" dxfId="38" priority="75">
      <formula>AND(H57&lt;&gt;"",WEEKDAY($F$11,2)=1)</formula>
    </cfRule>
    <cfRule type="expression" dxfId="37" priority="74">
      <formula>AND(H57&lt;&gt;"",WEEKDAY($F$11,2)=2)</formula>
    </cfRule>
    <cfRule type="expression" dxfId="36" priority="73">
      <formula>AND(H57&lt;&gt;"",WEEKDAY($F$11,2)=3)</formula>
    </cfRule>
    <cfRule type="expression" dxfId="35" priority="72">
      <formula>AND(H57&lt;&gt;"",WEEKDAY($F$11,2)=4)</formula>
    </cfRule>
    <cfRule type="expression" dxfId="34" priority="71">
      <formula>AND(H57&lt;&gt;"",WEEKDAY($F$11,2)=5)</formula>
    </cfRule>
    <cfRule type="expression" dxfId="33" priority="70">
      <formula>AND(H57&lt;&gt;"",WEEKDAY($F$11,2)=6)</formula>
    </cfRule>
  </conditionalFormatting>
  <conditionalFormatting sqref="H70:L71">
    <cfRule type="expression" dxfId="32" priority="17">
      <formula>AND(H70&lt;&gt;"",WEEKDAY($F$11,2)=4)</formula>
    </cfRule>
    <cfRule type="expression" dxfId="31" priority="18">
      <formula>AND(H70&lt;&gt;"",WEEKDAY($F$11,2)=3)</formula>
    </cfRule>
    <cfRule type="expression" dxfId="30" priority="19">
      <formula>AND(H70&lt;&gt;"",WEEKDAY($F$11,2)=2)</formula>
    </cfRule>
    <cfRule type="expression" dxfId="29" priority="20">
      <formula>AND(H70&lt;&gt;"",WEEKDAY($F$11,2)=1)</formula>
    </cfRule>
    <cfRule type="expression" dxfId="28" priority="16">
      <formula>AND(H70&lt;&gt;"",WEEKDAY($F$11,2)=5)</formula>
    </cfRule>
    <cfRule type="expression" dxfId="27" priority="14">
      <formula>AND(H70&lt;&gt;"",WEEKDAY($F$11,2)=7)</formula>
    </cfRule>
    <cfRule type="expression" dxfId="26" priority="15">
      <formula>AND(H70&lt;&gt;"",WEEKDAY($F$11,2)=6)</formula>
    </cfRule>
  </conditionalFormatting>
  <conditionalFormatting sqref="J2:N5">
    <cfRule type="expression" dxfId="25" priority="88" stopIfTrue="1">
      <formula>$J$2="Externe"</formula>
    </cfRule>
    <cfRule type="expression" dxfId="24" priority="89" stopIfTrue="1">
      <formula>$J$2="EHD"</formula>
    </cfRule>
    <cfRule type="expression" dxfId="23" priority="90" stopIfTrue="1">
      <formula>$J$2="CSC"</formula>
    </cfRule>
    <cfRule type="expression" dxfId="22" priority="125" stopIfTrue="1">
      <formula>$J$2="DEC"</formula>
    </cfRule>
  </conditionalFormatting>
  <conditionalFormatting sqref="K57">
    <cfRule type="expression" dxfId="21" priority="40">
      <formula>AND(K57&lt;&gt;"",WEEKDAY($F$11,2)=1)</formula>
    </cfRule>
    <cfRule type="expression" dxfId="20" priority="38">
      <formula>AND(K57&lt;&gt;"",WEEKDAY($F$11,2)=3)</formula>
    </cfRule>
    <cfRule type="expression" dxfId="19" priority="37">
      <formula>AND(K57&lt;&gt;"",WEEKDAY($F$11,2)=4)</formula>
    </cfRule>
    <cfRule type="expression" dxfId="18" priority="36">
      <formula>AND(K57&lt;&gt;"",WEEKDAY($F$11,2)=5)</formula>
    </cfRule>
    <cfRule type="expression" dxfId="17" priority="35">
      <formula>AND(K57&lt;&gt;"",WEEKDAY($F$11,2)=6)</formula>
    </cfRule>
    <cfRule type="expression" dxfId="16" priority="34">
      <formula>AND(K57&lt;&gt;"",WEEKDAY($F$11,2)=7)</formula>
    </cfRule>
    <cfRule type="expression" dxfId="15" priority="39">
      <formula>AND(K57&lt;&gt;"",WEEKDAY($F$11,2)=2)</formula>
    </cfRule>
  </conditionalFormatting>
  <conditionalFormatting sqref="L25:M25">
    <cfRule type="expression" dxfId="14" priority="99">
      <formula>$F$25="Oui"</formula>
    </cfRule>
  </conditionalFormatting>
  <conditionalFormatting sqref="L26:M26">
    <cfRule type="expression" dxfId="13" priority="95">
      <formula>$F$26="Oui"</formula>
    </cfRule>
  </conditionalFormatting>
  <conditionalFormatting sqref="L27:M27 O27:P27">
    <cfRule type="expression" dxfId="12" priority="98">
      <formula>$F$27="Oui"</formula>
    </cfRule>
  </conditionalFormatting>
  <conditionalFormatting sqref="L21:T23">
    <cfRule type="expression" dxfId="11" priority="107">
      <formula>$F21="Oui"</formula>
    </cfRule>
  </conditionalFormatting>
  <conditionalFormatting sqref="L24:T24">
    <cfRule type="expression" dxfId="10" priority="100">
      <formula>$F$24&lt;&gt;""</formula>
    </cfRule>
  </conditionalFormatting>
  <conditionalFormatting sqref="M15:M18 P11 P14">
    <cfRule type="expression" dxfId="9" priority="4" stopIfTrue="1">
      <formula>M11=""</formula>
    </cfRule>
  </conditionalFormatting>
  <conditionalFormatting sqref="M15:O18">
    <cfRule type="expression" dxfId="8" priority="5">
      <formula>$M15&lt;&gt;""</formula>
    </cfRule>
    <cfRule type="expression" dxfId="7" priority="3">
      <formula>M15&lt;&gt;""</formula>
    </cfRule>
  </conditionalFormatting>
  <conditionalFormatting sqref="M15:T17">
    <cfRule type="expression" dxfId="6" priority="6">
      <formula>$M15&lt;&gt;""</formula>
    </cfRule>
  </conditionalFormatting>
  <conditionalFormatting sqref="N25:Q25">
    <cfRule type="expression" dxfId="5" priority="24">
      <formula>$F$12="Hélène Desmarais"</formula>
    </cfRule>
  </conditionalFormatting>
  <conditionalFormatting sqref="P25">
    <cfRule type="expression" dxfId="4" priority="86">
      <formula>P25="Oui"</formula>
    </cfRule>
  </conditionalFormatting>
  <conditionalFormatting sqref="P25:Q25">
    <cfRule type="expression" dxfId="3" priority="84">
      <formula>AND($L$25&lt;&gt;"",$F$12&lt;&gt;"Hélène Desmarais")</formula>
    </cfRule>
  </conditionalFormatting>
  <conditionalFormatting sqref="P18:T18">
    <cfRule type="expression" dxfId="2" priority="2">
      <formula>$P$11="Interne"</formula>
    </cfRule>
  </conditionalFormatting>
  <conditionalFormatting sqref="Q27:T27">
    <cfRule type="expression" dxfId="1" priority="1">
      <formula>$F$27&lt;&gt;"Oui"</formula>
    </cfRule>
  </conditionalFormatting>
  <dataValidations count="19">
    <dataValidation allowBlank="1" promptTitle="PROCÉDURE DE DÉPLACEMENT" prompt="Pour vous déplacer dans le document aux endroits désignés,  utilisez la touche TAB pour les cases à remplir et cliquez avec le bouton gauche de la souris pour activer ou désactiver une case à cocher." sqref="C2:C3 B2:B7 T6 A29 C5:C7 J7:T7 B9:T9 P2 M10 A16:A17 A73 J2 A2:A14 F2 D2:E7 F6" xr:uid="{37466AD8-F9A6-436A-9918-CAE3FD7DD9F0}"/>
    <dataValidation type="list" allowBlank="1" showInputMessage="1" showErrorMessage="1" sqref="L27:M27" xr:uid="{0F831A1E-B0CF-4FF3-91DC-233CBED07294}">
      <formula1>Liste_serveurs</formula1>
    </dataValidation>
    <dataValidation type="list" allowBlank="1" showInputMessage="1" showErrorMessage="1" sqref="L26:M26" xr:uid="{752ACAD8-CE00-4AB2-80C7-6044CA77A511}">
      <formula1>Liste_nappes_régulieres</formula1>
    </dataValidation>
    <dataValidation type="list" allowBlank="1" showInputMessage="1" showErrorMessage="1" sqref="F24:I24" xr:uid="{4D6003AA-A0FA-42DF-B3D1-7784F78C6A80}">
      <formula1>"Jetable (incluse),Porcelaine (frais)"</formula1>
    </dataValidation>
    <dataValidation type="list" allowBlank="1" showInputMessage="1" showErrorMessage="1" sqref="F12" xr:uid="{80FB8B42-C3E3-4F9C-B6BD-EF75B0A9823F}">
      <formula1>"Hélène Desmarais,Côte Sainte-Catherine,Decelles,Externe"</formula1>
    </dataValidation>
    <dataValidation type="list" allowBlank="1" promptTitle="PROCÉDURE DE DÉPLACEMENT" prompt="Pour vous déplacer dans le document aux endroits désignés,  utilisez la touche TAB pour les cases à remplir et cliquez avec le bouton gauche de la souris pour activer ou désactiver une case à cocher." sqref="F12" xr:uid="{C0F68D8C-DF15-4346-A8E5-6C2A359FBD5B}">
      <formula1>"Hélène Desmarais,Côte Sainte-Catherine,Decelles,Externe"</formula1>
    </dataValidation>
    <dataValidation type="list" allowBlank="1" showInputMessage="1" showErrorMessage="1" sqref="P11" xr:uid="{16AAB423-575C-4A36-8A51-44EB8266FAE7}">
      <formula1>"Interne,Externe,Association étudiante"</formula1>
    </dataValidation>
    <dataValidation type="list" allowBlank="1" showInputMessage="1" showErrorMessage="1" sqref="F21:I22 P25 F25:I27 E60:F60" xr:uid="{F33ACF52-59D2-4529-A606-63F6B33D3F4A}">
      <formula1>"Oui,Non"</formula1>
    </dataValidation>
    <dataValidation allowBlank="1" showInputMessage="1" showErrorMessage="1" promptTitle="Ecrivez-nous !" prompt="Vous pouvez écrire directement à service.traiteur@hec.ca pour toute précision supplémentaire." sqref="L21:T22" xr:uid="{DAF03A8E-D40D-4CEC-994E-C9A4DD9283EA}"/>
    <dataValidation type="list" allowBlank="1" promptTitle="PROCÉDURE DE DÉPLACEMENT" prompt="Pour vous déplacer dans le document aux endroits désignés,  utilisez la touche TAB pour les cases à remplir et cliquez avec le bouton gauche de la souris pour activer ou désactiver une case à cocher." sqref="F16:K16" xr:uid="{9454ED33-856B-447E-84E5-41A02180FF76}">
      <formula1>Heures_livraison</formula1>
    </dataValidation>
    <dataValidation type="list" allowBlank="1" promptTitle="PROCÉDURE DE DÉPLACEMENT" prompt="Pour vous déplacer dans le document aux endroits désignés,  utilisez la touche TAB pour les cases à remplir et cliquez avec le bouton gauche de la souris pour activer ou désactiver une case à cocher." sqref="F17:K17" xr:uid="{1A364F54-D53B-4F0E-A022-8A9AFC766E03}">
      <formula1>Liste_heures_début</formula1>
    </dataValidation>
    <dataValidation type="list" allowBlank="1" showInputMessage="1" showErrorMessage="1" sqref="L25:M25" xr:uid="{614A356A-6CEB-472C-B402-18E8E4B51057}">
      <formula1>Liste_tables_cocktail</formula1>
    </dataValidation>
    <dataValidation type="list" allowBlank="1" showInputMessage="1" showErrorMessage="1" sqref="F18:K18" xr:uid="{71FAC7EA-F025-40DC-B7EF-F5473D108C92}">
      <formula1>Liste_heures_récup</formula1>
    </dataValidation>
    <dataValidation allowBlank="1" showInputMessage="1" showErrorMessage="1" promptTitle="Réservé au traiteur" prompt="Cellule réservée au traiteur." sqref="Q60:R60" xr:uid="{C953096E-B117-4309-BF1D-A484F7B7BF1D}"/>
    <dataValidation type="whole" operator="greaterThanOrEqual" allowBlank="1" showInputMessage="1" showErrorMessage="1" sqref="K60:L60" xr:uid="{F952EA69-7EE7-404E-89A0-29A7522E27BF}">
      <formula1>1</formula1>
    </dataValidation>
    <dataValidation type="list" errorStyle="warning" allowBlank="1" showInputMessage="1" showErrorMessage="1" errorTitle="La date n'est pas dans la liste" error="Appuyez sur Ok pour écrire votre date malgré son absence dans la liste." sqref="F11:K11" xr:uid="{21A8E540-8998-41E4-9684-3EEE2550BBC7}">
      <formula1>Dates_disponibles</formula1>
    </dataValidation>
    <dataValidation type="list" allowBlank="1" showInputMessage="1" showErrorMessage="1" sqref="S53:T54" xr:uid="{E30501B8-F0FF-495B-8B4B-A706C81C14ED}">
      <formula1>"Carafe d'eau,Distributrice d'eau"</formula1>
    </dataValidation>
    <dataValidation type="list" allowBlank="1" showInputMessage="1" showErrorMessage="1" sqref="R27:T27" xr:uid="{C7B62BB9-DC24-4E6E-B621-5E24951B51F6}">
      <formula1>"Bar, Service au plateau, Les deux, Autre (commentaires)"</formula1>
    </dataValidation>
    <dataValidation type="whole" operator="greaterThanOrEqual" allowBlank="1" showInputMessage="1" showErrorMessage="1" errorTitle="Minimum requis" error="Merci d'indiquer au minimum 10 cafés" sqref="C55:C56" xr:uid="{40916B2C-1B6F-43A0-81A8-EEC1B20A0449}">
      <formula1>10</formula1>
    </dataValidation>
  </dataValidations>
  <hyperlinks>
    <hyperlink ref="T6" r:id="rId1" xr:uid="{67C57FB3-307F-4A20-B72A-011834A60E2C}"/>
  </hyperlinks>
  <printOptions horizontalCentered="1"/>
  <pageMargins left="0.39370078740157483" right="0.39370078740157483" top="0.19685039370078741" bottom="0" header="0.51181102362204722" footer="0.31496062992125984"/>
  <pageSetup scale="55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E47983F-A75F-4335-B8B1-D42576531EE9}">
          <x14:formula1>
            <xm:f>Modifications!$H$2:$H$10</xm:f>
          </x14:formula1>
          <xm:sqref>F20:I20</xm:sqref>
        </x14:dataValidation>
        <x14:dataValidation type="list" allowBlank="1" showInputMessage="1" showErrorMessage="1" xr:uid="{648E828A-19AA-43DD-AC48-B30448A7429E}">
          <x14:formula1>
            <xm:f>OFFSET(Modifications!$R$8,,,COUNTA(Modifications!$R:$R)-4)</xm:f>
          </x14:formula1>
          <xm:sqref>O27</xm:sqref>
        </x14:dataValidation>
        <x14:dataValidation type="list" errorStyle="information" allowBlank="1" showInputMessage="1" showErrorMessage="1" errorTitle="Cliquer OK" error="La personne rentrée n'est pas dans la liste. Cliquer OK pour quand même écrire son nom. " xr:uid="{C7CB32BA-0D66-43B5-9A05-AB48C3484993}">
          <x14:formula1>
            <xm:f>Modifications!$F$3:$F$9</xm:f>
          </x14:formula1>
          <xm:sqref>J6:N6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3AC6-BA61-4355-A7BD-F86F8F9324DD}">
  <sheetPr codeName="Sheet4"/>
  <dimension ref="A2:P167"/>
  <sheetViews>
    <sheetView zoomScale="79" workbookViewId="0">
      <pane ySplit="5" topLeftCell="A149" activePane="bottomLeft" state="frozen"/>
      <selection activeCell="P11" sqref="P11:T11"/>
      <selection pane="bottomLeft" activeCell="Q159" sqref="Q159"/>
    </sheetView>
  </sheetViews>
  <sheetFormatPr baseColWidth="10" defaultColWidth="8.625" defaultRowHeight="15.75"/>
  <cols>
    <col min="1" max="1" width="6.375" style="1" bestFit="1" customWidth="1"/>
    <col min="2" max="2" width="5.375" style="34" bestFit="1" customWidth="1"/>
    <col min="3" max="3" width="9.125" style="35" customWidth="1"/>
    <col min="4" max="4" width="73.875" style="1" bestFit="1" customWidth="1"/>
    <col min="5" max="5" width="73.875" style="1" customWidth="1"/>
    <col min="6" max="6" width="9.375" style="35" bestFit="1" customWidth="1"/>
    <col min="7" max="7" width="26.125" style="1" bestFit="1" customWidth="1"/>
    <col min="8" max="8" width="8.625" style="35"/>
    <col min="9" max="16384" width="8.625" style="1"/>
  </cols>
  <sheetData>
    <row r="2" spans="1:16" ht="26.85" customHeight="1">
      <c r="A2" s="232" t="s">
        <v>25</v>
      </c>
      <c r="B2" s="232"/>
      <c r="C2" s="232"/>
      <c r="D2" s="37"/>
      <c r="E2" s="38"/>
      <c r="F2" s="33" t="s">
        <v>26</v>
      </c>
      <c r="G2" s="32" t="str">
        <f ca="1">IFERROR(MATCH($D$2,Liste_salles,0)+5,IF(D2="","","Salle non trouvée"))</f>
        <v/>
      </c>
      <c r="H2" s="1"/>
    </row>
    <row r="3" spans="1:16">
      <c r="F3" s="1"/>
      <c r="H3" s="1"/>
    </row>
    <row r="4" spans="1:16">
      <c r="B4" s="1"/>
      <c r="C4" s="1"/>
      <c r="F4" s="1"/>
      <c r="H4" s="1"/>
    </row>
    <row r="5" spans="1:16">
      <c r="A5" s="33" t="s">
        <v>4</v>
      </c>
      <c r="B5" s="33" t="s">
        <v>27</v>
      </c>
      <c r="C5" s="33" t="s">
        <v>28</v>
      </c>
      <c r="D5" s="33" t="s">
        <v>29</v>
      </c>
      <c r="E5" s="33" t="s">
        <v>288</v>
      </c>
      <c r="F5" s="33" t="s">
        <v>30</v>
      </c>
      <c r="G5" s="33" t="s">
        <v>31</v>
      </c>
      <c r="H5" s="33" t="s">
        <v>32</v>
      </c>
      <c r="J5" s="232" t="s">
        <v>33</v>
      </c>
      <c r="K5" s="232"/>
      <c r="L5" s="232"/>
      <c r="M5" s="232"/>
      <c r="N5" s="232"/>
      <c r="O5" s="232"/>
      <c r="P5" s="232"/>
    </row>
    <row r="6" spans="1:16">
      <c r="A6" s="16" t="s">
        <v>34</v>
      </c>
      <c r="B6" s="36">
        <v>1</v>
      </c>
      <c r="C6" s="20" t="s">
        <v>35</v>
      </c>
      <c r="D6" s="16" t="s">
        <v>36</v>
      </c>
      <c r="E6" s="16" t="str">
        <f>IF(F6&lt;&gt;"",F6&amp;" / ","")&amp;D6</f>
        <v>Accra</v>
      </c>
      <c r="F6" s="20"/>
      <c r="G6" s="16" t="s">
        <v>37</v>
      </c>
      <c r="H6" s="20">
        <v>48</v>
      </c>
      <c r="J6" s="1" t="str" cm="1">
        <f t="array" aca="1" ref="J6" ca="1">IFERROR(
_xlfn._xlws.FILTER(OFFSET(Liste_salles,,1),OFFSET(Liste_salles,,-3)=_xlfn.IFS('Bon de commande'!F12="Hélène Desmarais","EHD",
'Bon de commande'!F12="Côte Sainte-Catherine","CSC",
'Bon de commande'!F12="Decelles","DEC",
'Bon de commande'!F12="Externe","Externe"),"Ecrire l'adresse"),"Choisir un édifice")</f>
        <v>Choisir un édifice</v>
      </c>
    </row>
    <row r="7" spans="1:16">
      <c r="A7" s="16" t="s">
        <v>34</v>
      </c>
      <c r="B7" s="36">
        <v>1</v>
      </c>
      <c r="C7" s="20" t="s">
        <v>38</v>
      </c>
      <c r="D7" s="16" t="s">
        <v>39</v>
      </c>
      <c r="E7" s="16" t="str">
        <f t="shared" ref="E7:E71" si="0">IF(F7&lt;&gt;"",F7&amp;" / ","")&amp;D7</f>
        <v>Amsterdam</v>
      </c>
      <c r="F7" s="20"/>
      <c r="G7" s="16" t="s">
        <v>40</v>
      </c>
      <c r="H7" s="20">
        <v>30</v>
      </c>
    </row>
    <row r="8" spans="1:16">
      <c r="A8" s="16" t="s">
        <v>34</v>
      </c>
      <c r="B8" s="36">
        <v>1</v>
      </c>
      <c r="C8" s="20" t="s">
        <v>38</v>
      </c>
      <c r="D8" s="16" t="s">
        <v>41</v>
      </c>
      <c r="E8" s="16" t="str">
        <f t="shared" si="0"/>
        <v>Bamako</v>
      </c>
      <c r="F8" s="20"/>
      <c r="G8" s="16" t="s">
        <v>37</v>
      </c>
      <c r="H8" s="20">
        <v>69</v>
      </c>
    </row>
    <row r="9" spans="1:16">
      <c r="A9" s="16" t="s">
        <v>34</v>
      </c>
      <c r="B9" s="36">
        <v>1</v>
      </c>
      <c r="C9" s="20" t="s">
        <v>42</v>
      </c>
      <c r="D9" s="16" t="s">
        <v>43</v>
      </c>
      <c r="E9" s="16" t="str">
        <f t="shared" si="0"/>
        <v>Banque CIBC</v>
      </c>
      <c r="F9" s="20"/>
      <c r="G9" s="16" t="s">
        <v>37</v>
      </c>
      <c r="H9" s="20">
        <v>69</v>
      </c>
    </row>
    <row r="10" spans="1:16">
      <c r="A10" s="16" t="s">
        <v>34</v>
      </c>
      <c r="B10" s="36">
        <v>1</v>
      </c>
      <c r="C10" s="20" t="s">
        <v>38</v>
      </c>
      <c r="D10" s="16" t="s">
        <v>44</v>
      </c>
      <c r="E10" s="16" t="str">
        <f t="shared" si="0"/>
        <v>Budapest</v>
      </c>
      <c r="F10" s="20"/>
      <c r="G10" s="16" t="s">
        <v>37</v>
      </c>
      <c r="H10" s="20">
        <v>48</v>
      </c>
    </row>
    <row r="11" spans="1:16">
      <c r="A11" s="16" t="s">
        <v>34</v>
      </c>
      <c r="B11" s="36">
        <v>3</v>
      </c>
      <c r="C11" s="20"/>
      <c r="D11" s="16" t="s">
        <v>292</v>
      </c>
      <c r="E11" s="16" t="str">
        <f t="shared" ref="E11" si="1">IF(F11&lt;&gt;"",F11&amp;" / ","")&amp;D11</f>
        <v>Edouard Mont-Petit</v>
      </c>
      <c r="F11" s="20"/>
      <c r="G11" s="16" t="s">
        <v>37</v>
      </c>
      <c r="H11" s="20">
        <v>48</v>
      </c>
    </row>
    <row r="12" spans="1:16">
      <c r="A12" s="16" t="s">
        <v>34</v>
      </c>
      <c r="B12" s="36">
        <v>1</v>
      </c>
      <c r="C12" s="20" t="s">
        <v>38</v>
      </c>
      <c r="D12" s="16" t="s">
        <v>45</v>
      </c>
      <c r="E12" s="16" t="str">
        <f t="shared" si="0"/>
        <v>BMO</v>
      </c>
      <c r="F12" s="20"/>
      <c r="G12" s="16" t="s">
        <v>37</v>
      </c>
      <c r="H12" s="20">
        <v>55</v>
      </c>
    </row>
    <row r="13" spans="1:16">
      <c r="A13" s="16" t="s">
        <v>34</v>
      </c>
      <c r="B13" s="36">
        <v>1</v>
      </c>
      <c r="C13" s="20" t="s">
        <v>42</v>
      </c>
      <c r="D13" s="16" t="s">
        <v>46</v>
      </c>
      <c r="E13" s="16" t="str">
        <f t="shared" si="0"/>
        <v>Caracas</v>
      </c>
      <c r="F13" s="20"/>
      <c r="G13" s="16" t="s">
        <v>47</v>
      </c>
      <c r="H13" s="20">
        <v>30</v>
      </c>
    </row>
    <row r="14" spans="1:16">
      <c r="A14" s="16" t="s">
        <v>34</v>
      </c>
      <c r="B14" s="36">
        <v>1</v>
      </c>
      <c r="C14" s="20" t="s">
        <v>42</v>
      </c>
      <c r="D14" s="16" t="s">
        <v>48</v>
      </c>
      <c r="E14" s="16" t="str">
        <f t="shared" si="0"/>
        <v>Cogeco</v>
      </c>
      <c r="F14" s="20"/>
      <c r="G14" s="16" t="s">
        <v>47</v>
      </c>
      <c r="H14" s="20">
        <v>30</v>
      </c>
    </row>
    <row r="15" spans="1:16">
      <c r="A15" s="16" t="s">
        <v>34</v>
      </c>
      <c r="B15" s="36">
        <v>1</v>
      </c>
      <c r="C15" s="20" t="s">
        <v>35</v>
      </c>
      <c r="D15" s="16" t="s">
        <v>49</v>
      </c>
      <c r="E15" s="16" t="str">
        <f t="shared" si="0"/>
        <v>Deloitte</v>
      </c>
      <c r="F15" s="20"/>
      <c r="G15" s="16" t="s">
        <v>37</v>
      </c>
      <c r="H15" s="20">
        <v>69</v>
      </c>
    </row>
    <row r="16" spans="1:16">
      <c r="A16" s="16" t="s">
        <v>34</v>
      </c>
      <c r="B16" s="36">
        <v>1</v>
      </c>
      <c r="C16" s="20" t="s">
        <v>38</v>
      </c>
      <c r="D16" s="16" t="s">
        <v>50</v>
      </c>
      <c r="E16" s="16" t="str">
        <f t="shared" si="0"/>
        <v>Demers Beaulne</v>
      </c>
      <c r="F16" s="20"/>
      <c r="G16" s="16" t="s">
        <v>47</v>
      </c>
      <c r="H16" s="20">
        <v>28</v>
      </c>
    </row>
    <row r="17" spans="1:8">
      <c r="A17" s="16" t="s">
        <v>34</v>
      </c>
      <c r="B17" s="36">
        <v>1</v>
      </c>
      <c r="C17" s="20" t="s">
        <v>38</v>
      </c>
      <c r="D17" s="16" t="s">
        <v>51</v>
      </c>
      <c r="E17" s="16" t="str">
        <f t="shared" si="0"/>
        <v>Dutailier International</v>
      </c>
      <c r="F17" s="20"/>
      <c r="G17" s="16" t="s">
        <v>47</v>
      </c>
      <c r="H17" s="20">
        <v>26</v>
      </c>
    </row>
    <row r="18" spans="1:8">
      <c r="A18" s="16" t="s">
        <v>34</v>
      </c>
      <c r="B18" s="36">
        <v>1</v>
      </c>
      <c r="C18" s="20" t="s">
        <v>42</v>
      </c>
      <c r="D18" s="16" t="s">
        <v>52</v>
      </c>
      <c r="E18" s="16" t="str">
        <f t="shared" si="0"/>
        <v>EY</v>
      </c>
      <c r="F18" s="20"/>
      <c r="G18" s="16" t="s">
        <v>37</v>
      </c>
      <c r="H18" s="20">
        <v>69</v>
      </c>
    </row>
    <row r="19" spans="1:8">
      <c r="A19" s="16" t="s">
        <v>34</v>
      </c>
      <c r="B19" s="36">
        <v>1</v>
      </c>
      <c r="C19" s="20" t="s">
        <v>53</v>
      </c>
      <c r="D19" s="16" t="s">
        <v>54</v>
      </c>
      <c r="E19" s="16" t="str">
        <f t="shared" si="0"/>
        <v>Financière Banque Nationale1</v>
      </c>
      <c r="F19" s="20"/>
      <c r="G19" s="16" t="s">
        <v>47</v>
      </c>
      <c r="H19" s="20">
        <v>40</v>
      </c>
    </row>
    <row r="20" spans="1:8">
      <c r="A20" s="16" t="s">
        <v>34</v>
      </c>
      <c r="B20" s="36">
        <v>1</v>
      </c>
      <c r="C20" s="20"/>
      <c r="D20" s="16" t="s">
        <v>55</v>
      </c>
      <c r="E20" s="16" t="str">
        <f t="shared" si="0"/>
        <v>Salle des marchés</v>
      </c>
      <c r="F20" s="20"/>
      <c r="G20" s="16" t="s">
        <v>56</v>
      </c>
      <c r="H20" s="20"/>
    </row>
    <row r="21" spans="1:8">
      <c r="A21" s="16" t="s">
        <v>34</v>
      </c>
      <c r="B21" s="36">
        <v>1</v>
      </c>
      <c r="C21" s="20" t="s">
        <v>35</v>
      </c>
      <c r="D21" s="16" t="s">
        <v>57</v>
      </c>
      <c r="E21" s="16" t="str">
        <f t="shared" si="0"/>
        <v>Florence</v>
      </c>
      <c r="F21" s="20"/>
      <c r="G21" s="16" t="s">
        <v>37</v>
      </c>
      <c r="H21" s="20">
        <v>48</v>
      </c>
    </row>
    <row r="22" spans="1:8">
      <c r="A22" s="16" t="s">
        <v>34</v>
      </c>
      <c r="B22" s="36">
        <v>1</v>
      </c>
      <c r="C22" s="20" t="s">
        <v>35</v>
      </c>
      <c r="D22" s="16" t="s">
        <v>58</v>
      </c>
      <c r="E22" s="16" t="str">
        <f t="shared" si="0"/>
        <v>Groupe Cholette</v>
      </c>
      <c r="F22" s="20"/>
      <c r="G22" s="16" t="s">
        <v>47</v>
      </c>
      <c r="H22" s="20">
        <v>35</v>
      </c>
    </row>
    <row r="23" spans="1:8">
      <c r="A23" s="16" t="s">
        <v>34</v>
      </c>
      <c r="B23" s="36">
        <v>1</v>
      </c>
      <c r="C23" s="20" t="s">
        <v>35</v>
      </c>
      <c r="D23" s="16" t="s">
        <v>59</v>
      </c>
      <c r="E23" s="16" t="str">
        <f t="shared" si="0"/>
        <v>Groupe Deschênes</v>
      </c>
      <c r="F23" s="20"/>
      <c r="G23" s="16" t="s">
        <v>47</v>
      </c>
      <c r="H23" s="20">
        <v>20</v>
      </c>
    </row>
    <row r="24" spans="1:8">
      <c r="A24" s="16" t="s">
        <v>34</v>
      </c>
      <c r="B24" s="36">
        <v>1</v>
      </c>
      <c r="C24" s="20" t="s">
        <v>42</v>
      </c>
      <c r="D24" s="16" t="s">
        <v>60</v>
      </c>
      <c r="E24" s="16" t="str">
        <f t="shared" si="0"/>
        <v>Hélène-Desmarais</v>
      </c>
      <c r="F24" s="20"/>
      <c r="G24" s="16" t="s">
        <v>37</v>
      </c>
      <c r="H24" s="20">
        <v>48</v>
      </c>
    </row>
    <row r="25" spans="1:8">
      <c r="A25" s="16" t="s">
        <v>34</v>
      </c>
      <c r="B25" s="36">
        <v>1</v>
      </c>
      <c r="C25" s="20" t="s">
        <v>35</v>
      </c>
      <c r="D25" s="16" t="s">
        <v>61</v>
      </c>
      <c r="E25" s="16" t="str">
        <f t="shared" si="0"/>
        <v>KPMG – CSC</v>
      </c>
      <c r="F25" s="20"/>
      <c r="G25" s="16" t="s">
        <v>37</v>
      </c>
      <c r="H25" s="20">
        <v>69</v>
      </c>
    </row>
    <row r="26" spans="1:8">
      <c r="A26" s="16" t="s">
        <v>34</v>
      </c>
      <c r="B26" s="36">
        <v>1</v>
      </c>
      <c r="C26" s="20" t="s">
        <v>42</v>
      </c>
      <c r="D26" s="16" t="s">
        <v>62</v>
      </c>
      <c r="E26" s="16" t="str">
        <f t="shared" si="0"/>
        <v>Lise Birikundavyi – Lionel Rey</v>
      </c>
      <c r="F26" s="20"/>
      <c r="G26" s="16" t="s">
        <v>37</v>
      </c>
      <c r="H26" s="20">
        <v>69</v>
      </c>
    </row>
    <row r="27" spans="1:8">
      <c r="A27" s="16" t="s">
        <v>34</v>
      </c>
      <c r="B27" s="36">
        <v>1</v>
      </c>
      <c r="C27" s="20" t="s">
        <v>53</v>
      </c>
      <c r="D27" s="16" t="s">
        <v>63</v>
      </c>
      <c r="E27" s="16" t="str">
        <f t="shared" si="0"/>
        <v>Louis-Laberge</v>
      </c>
      <c r="F27" s="20"/>
      <c r="G27" s="16" t="s">
        <v>40</v>
      </c>
      <c r="H27" s="20">
        <v>48</v>
      </c>
    </row>
    <row r="28" spans="1:8">
      <c r="A28" s="16" t="s">
        <v>34</v>
      </c>
      <c r="B28" s="36">
        <v>1</v>
      </c>
      <c r="C28" s="20" t="s">
        <v>42</v>
      </c>
      <c r="D28" s="16" t="s">
        <v>64</v>
      </c>
      <c r="E28" s="16" t="str">
        <f t="shared" si="0"/>
        <v>Manuvie</v>
      </c>
      <c r="F28" s="20"/>
      <c r="G28" s="16" t="s">
        <v>40</v>
      </c>
      <c r="H28" s="20">
        <v>54</v>
      </c>
    </row>
    <row r="29" spans="1:8">
      <c r="A29" s="16" t="s">
        <v>34</v>
      </c>
      <c r="B29" s="36">
        <v>1</v>
      </c>
      <c r="C29" s="20" t="s">
        <v>35</v>
      </c>
      <c r="D29" s="16" t="s">
        <v>65</v>
      </c>
      <c r="E29" s="16" t="str">
        <f t="shared" si="0"/>
        <v>METRO INC.</v>
      </c>
      <c r="F29" s="20"/>
      <c r="G29" s="16" t="s">
        <v>37</v>
      </c>
      <c r="H29" s="20">
        <v>72</v>
      </c>
    </row>
    <row r="30" spans="1:8">
      <c r="A30" s="16" t="s">
        <v>34</v>
      </c>
      <c r="B30" s="36">
        <v>1</v>
      </c>
      <c r="C30" s="20" t="s">
        <v>38</v>
      </c>
      <c r="D30" s="16" t="s">
        <v>66</v>
      </c>
      <c r="E30" s="16" t="str">
        <f t="shared" si="0"/>
        <v>Port-au-Prince</v>
      </c>
      <c r="F30" s="20"/>
      <c r="G30" s="16" t="s">
        <v>37</v>
      </c>
      <c r="H30" s="20">
        <v>48</v>
      </c>
    </row>
    <row r="31" spans="1:8">
      <c r="A31" s="16" t="s">
        <v>34</v>
      </c>
      <c r="B31" s="36">
        <v>1</v>
      </c>
      <c r="C31" s="20" t="s">
        <v>38</v>
      </c>
      <c r="D31" s="16" t="s">
        <v>67</v>
      </c>
      <c r="E31" s="16" t="str">
        <f t="shared" si="0"/>
        <v>Procter &amp; Gamble</v>
      </c>
      <c r="F31" s="20"/>
      <c r="G31" s="16" t="s">
        <v>37</v>
      </c>
      <c r="H31" s="20">
        <v>86</v>
      </c>
    </row>
    <row r="32" spans="1:8">
      <c r="A32" s="16" t="s">
        <v>34</v>
      </c>
      <c r="B32" s="36">
        <v>1</v>
      </c>
      <c r="C32" s="20" t="s">
        <v>38</v>
      </c>
      <c r="D32" s="16" t="s">
        <v>68</v>
      </c>
      <c r="E32" s="16" t="str">
        <f t="shared" si="0"/>
        <v>PWC</v>
      </c>
      <c r="F32" s="20"/>
      <c r="G32" s="16" t="s">
        <v>37</v>
      </c>
      <c r="H32" s="20">
        <v>68</v>
      </c>
    </row>
    <row r="33" spans="1:8">
      <c r="A33" s="16" t="s">
        <v>34</v>
      </c>
      <c r="B33" s="36">
        <v>1</v>
      </c>
      <c r="C33" s="20" t="s">
        <v>35</v>
      </c>
      <c r="D33" s="16" t="s">
        <v>69</v>
      </c>
      <c r="E33" s="16" t="str">
        <f t="shared" si="0"/>
        <v>Quebecor</v>
      </c>
      <c r="F33" s="20"/>
      <c r="G33" s="16" t="s">
        <v>37</v>
      </c>
      <c r="H33" s="20">
        <v>80</v>
      </c>
    </row>
    <row r="34" spans="1:8">
      <c r="A34" s="16" t="s">
        <v>34</v>
      </c>
      <c r="B34" s="36">
        <v>1</v>
      </c>
      <c r="C34" s="20" t="s">
        <v>35</v>
      </c>
      <c r="D34" s="16" t="s">
        <v>70</v>
      </c>
      <c r="E34" s="16" t="str">
        <f t="shared" si="0"/>
        <v>Raymond Chabot Grant Thornton</v>
      </c>
      <c r="F34" s="20"/>
      <c r="G34" s="16" t="s">
        <v>37</v>
      </c>
      <c r="H34" s="20">
        <v>75</v>
      </c>
    </row>
    <row r="35" spans="1:8">
      <c r="A35" s="16" t="s">
        <v>34</v>
      </c>
      <c r="B35" s="36">
        <v>1</v>
      </c>
      <c r="C35" s="20" t="s">
        <v>42</v>
      </c>
      <c r="D35" s="16" t="s">
        <v>71</v>
      </c>
      <c r="E35" s="16" t="str">
        <f t="shared" si="0"/>
        <v>Rona</v>
      </c>
      <c r="F35" s="20"/>
      <c r="G35" s="16" t="s">
        <v>47</v>
      </c>
      <c r="H35" s="20">
        <v>30</v>
      </c>
    </row>
    <row r="36" spans="1:8">
      <c r="A36" s="16" t="s">
        <v>34</v>
      </c>
      <c r="B36" s="36">
        <v>1</v>
      </c>
      <c r="C36" s="20" t="s">
        <v>38</v>
      </c>
      <c r="D36" s="16" t="s">
        <v>72</v>
      </c>
      <c r="E36" s="16" t="str">
        <f t="shared" si="0"/>
        <v>San José</v>
      </c>
      <c r="F36" s="20"/>
      <c r="G36" s="16" t="s">
        <v>37</v>
      </c>
      <c r="H36" s="20">
        <v>55</v>
      </c>
    </row>
    <row r="37" spans="1:8">
      <c r="A37" s="16" t="s">
        <v>34</v>
      </c>
      <c r="B37" s="36">
        <v>1</v>
      </c>
      <c r="C37" s="20" t="s">
        <v>35</v>
      </c>
      <c r="D37" s="16" t="s">
        <v>73</v>
      </c>
      <c r="E37" s="16" t="str">
        <f t="shared" si="0"/>
        <v>Séoul</v>
      </c>
      <c r="F37" s="20"/>
      <c r="G37" s="16" t="s">
        <v>37</v>
      </c>
      <c r="H37" s="20">
        <v>48</v>
      </c>
    </row>
    <row r="38" spans="1:8">
      <c r="A38" s="16" t="s">
        <v>34</v>
      </c>
      <c r="B38" s="36">
        <v>1</v>
      </c>
      <c r="C38" s="20" t="s">
        <v>42</v>
      </c>
      <c r="D38" s="16" t="s">
        <v>74</v>
      </c>
      <c r="E38" s="16" t="str">
        <f t="shared" si="0"/>
        <v>Serge-Saucier</v>
      </c>
      <c r="F38" s="20"/>
      <c r="G38" s="16" t="s">
        <v>37</v>
      </c>
      <c r="H38" s="20">
        <v>48</v>
      </c>
    </row>
    <row r="39" spans="1:8">
      <c r="A39" s="16" t="s">
        <v>34</v>
      </c>
      <c r="B39" s="36">
        <v>1</v>
      </c>
      <c r="C39" s="20" t="s">
        <v>38</v>
      </c>
      <c r="D39" s="16" t="s">
        <v>75</v>
      </c>
      <c r="E39" s="16" t="str">
        <f t="shared" si="0"/>
        <v>TAL Gestion globale d'actifs inc.</v>
      </c>
      <c r="F39" s="20"/>
      <c r="G39" s="16" t="s">
        <v>37</v>
      </c>
      <c r="H39" s="20">
        <v>69</v>
      </c>
    </row>
    <row r="40" spans="1:8">
      <c r="A40" s="16" t="s">
        <v>34</v>
      </c>
      <c r="B40" s="36">
        <v>1</v>
      </c>
      <c r="C40" s="20" t="s">
        <v>35</v>
      </c>
      <c r="D40" s="16" t="s">
        <v>76</v>
      </c>
      <c r="E40" s="16" t="str">
        <f t="shared" si="0"/>
        <v>Tkaronto</v>
      </c>
      <c r="F40" s="20"/>
      <c r="G40" s="16" t="s">
        <v>37</v>
      </c>
      <c r="H40" s="20">
        <v>48</v>
      </c>
    </row>
    <row r="41" spans="1:8">
      <c r="A41" s="16" t="s">
        <v>34</v>
      </c>
      <c r="B41" s="36">
        <v>1</v>
      </c>
      <c r="C41" s="20" t="s">
        <v>38</v>
      </c>
      <c r="D41" s="16" t="s">
        <v>77</v>
      </c>
      <c r="E41" s="16" t="str">
        <f t="shared" si="0"/>
        <v>TD Assurance Meloche Monnex</v>
      </c>
      <c r="F41" s="20"/>
      <c r="G41" s="16" t="s">
        <v>37</v>
      </c>
      <c r="H41" s="20">
        <v>68</v>
      </c>
    </row>
    <row r="42" spans="1:8">
      <c r="A42" s="16" t="s">
        <v>34</v>
      </c>
      <c r="B42" s="36">
        <v>1</v>
      </c>
      <c r="C42" s="20" t="s">
        <v>38</v>
      </c>
      <c r="D42" s="16" t="s">
        <v>78</v>
      </c>
      <c r="E42" s="16" t="str">
        <f t="shared" si="0"/>
        <v>Trudeau Corporation</v>
      </c>
      <c r="F42" s="20"/>
      <c r="G42" s="16" t="s">
        <v>47</v>
      </c>
      <c r="H42" s="20">
        <v>28</v>
      </c>
    </row>
    <row r="43" spans="1:8">
      <c r="A43" s="16" t="s">
        <v>34</v>
      </c>
      <c r="B43" s="36">
        <v>1</v>
      </c>
      <c r="C43" s="20" t="s">
        <v>38</v>
      </c>
      <c r="D43" s="16" t="s">
        <v>79</v>
      </c>
      <c r="E43" s="16" t="str">
        <f t="shared" si="0"/>
        <v>Vilnius</v>
      </c>
      <c r="F43" s="20"/>
      <c r="G43" s="16" t="s">
        <v>37</v>
      </c>
      <c r="H43" s="20">
        <v>48</v>
      </c>
    </row>
    <row r="44" spans="1:8">
      <c r="A44" s="16" t="s">
        <v>34</v>
      </c>
      <c r="B44" s="36">
        <v>1</v>
      </c>
      <c r="C44" s="20" t="s">
        <v>42</v>
      </c>
      <c r="D44" s="16" t="s">
        <v>80</v>
      </c>
      <c r="E44" s="16" t="str">
        <f t="shared" si="0"/>
        <v>Walter Capital</v>
      </c>
      <c r="F44" s="20"/>
      <c r="G44" s="16" t="s">
        <v>37</v>
      </c>
      <c r="H44" s="20">
        <v>110</v>
      </c>
    </row>
    <row r="45" spans="1:8">
      <c r="A45" s="16" t="s">
        <v>34</v>
      </c>
      <c r="B45" s="36">
        <v>3</v>
      </c>
      <c r="C45" s="20" t="s">
        <v>42</v>
      </c>
      <c r="D45" s="16" t="s">
        <v>81</v>
      </c>
      <c r="E45" s="16" t="str">
        <f t="shared" si="0"/>
        <v>Beijing</v>
      </c>
      <c r="F45" s="20"/>
      <c r="G45" s="16" t="s">
        <v>82</v>
      </c>
      <c r="H45" s="20">
        <v>24</v>
      </c>
    </row>
    <row r="46" spans="1:8">
      <c r="A46" s="16" t="s">
        <v>34</v>
      </c>
      <c r="B46" s="36">
        <v>3</v>
      </c>
      <c r="C46" s="20" t="s">
        <v>38</v>
      </c>
      <c r="D46" s="16" t="s">
        <v>83</v>
      </c>
      <c r="E46" s="16" t="str">
        <f t="shared" si="0"/>
        <v>Paris</v>
      </c>
      <c r="F46" s="20"/>
      <c r="G46" s="16" t="s">
        <v>84</v>
      </c>
      <c r="H46" s="20">
        <v>29</v>
      </c>
    </row>
    <row r="47" spans="1:8">
      <c r="A47" s="16" t="s">
        <v>34</v>
      </c>
      <c r="B47" s="36">
        <v>3</v>
      </c>
      <c r="C47" s="20" t="s">
        <v>38</v>
      </c>
      <c r="D47" s="16" t="s">
        <v>85</v>
      </c>
      <c r="E47" s="16" t="str">
        <f t="shared" si="0"/>
        <v>Transcontinental</v>
      </c>
      <c r="F47" s="20"/>
      <c r="G47" s="16" t="s">
        <v>84</v>
      </c>
      <c r="H47" s="20">
        <v>29</v>
      </c>
    </row>
    <row r="48" spans="1:8">
      <c r="A48" s="16" t="s">
        <v>34</v>
      </c>
      <c r="B48" s="36">
        <v>3</v>
      </c>
      <c r="C48" s="20" t="s">
        <v>86</v>
      </c>
      <c r="D48" s="16" t="s">
        <v>87</v>
      </c>
      <c r="E48" s="16" t="str">
        <f t="shared" si="0"/>
        <v>Oxford</v>
      </c>
      <c r="F48" s="20"/>
      <c r="G48" s="16"/>
      <c r="H48" s="20">
        <v>6</v>
      </c>
    </row>
    <row r="49" spans="1:8">
      <c r="A49" s="16" t="s">
        <v>34</v>
      </c>
      <c r="B49" s="36">
        <v>3</v>
      </c>
      <c r="C49" s="20" t="s">
        <v>86</v>
      </c>
      <c r="D49" s="16" t="s">
        <v>88</v>
      </c>
      <c r="E49" s="16" t="str">
        <f t="shared" si="0"/>
        <v>Lancaster</v>
      </c>
      <c r="F49" s="20"/>
      <c r="G49" s="16"/>
      <c r="H49" s="20">
        <v>10</v>
      </c>
    </row>
    <row r="50" spans="1:8">
      <c r="A50" s="16" t="s">
        <v>34</v>
      </c>
      <c r="B50" s="36">
        <v>3</v>
      </c>
      <c r="C50" s="20" t="s">
        <v>86</v>
      </c>
      <c r="D50" s="16" t="s">
        <v>89</v>
      </c>
      <c r="E50" s="16" t="str">
        <f t="shared" si="0"/>
        <v>Strasbourg</v>
      </c>
      <c r="F50" s="20"/>
      <c r="G50" s="16"/>
      <c r="H50" s="20">
        <v>6</v>
      </c>
    </row>
    <row r="51" spans="1:8">
      <c r="A51" s="16" t="s">
        <v>34</v>
      </c>
      <c r="B51" s="36">
        <v>3</v>
      </c>
      <c r="C51" s="20" t="s">
        <v>86</v>
      </c>
      <c r="D51" s="16" t="s">
        <v>90</v>
      </c>
      <c r="E51" s="16" t="str">
        <f t="shared" si="0"/>
        <v>Bordeaux</v>
      </c>
      <c r="F51" s="20"/>
      <c r="G51" s="16"/>
      <c r="H51" s="20">
        <v>6</v>
      </c>
    </row>
    <row r="52" spans="1:8">
      <c r="A52" s="16" t="s">
        <v>34</v>
      </c>
      <c r="B52" s="36">
        <v>3</v>
      </c>
      <c r="C52" s="20" t="s">
        <v>86</v>
      </c>
      <c r="D52" s="16" t="s">
        <v>91</v>
      </c>
      <c r="E52" s="16" t="str">
        <f t="shared" si="0"/>
        <v>Lille</v>
      </c>
      <c r="F52" s="20"/>
      <c r="G52" s="16"/>
      <c r="H52" s="20">
        <v>1</v>
      </c>
    </row>
    <row r="53" spans="1:8">
      <c r="A53" s="16" t="s">
        <v>34</v>
      </c>
      <c r="B53" s="36">
        <v>4</v>
      </c>
      <c r="C53" s="20" t="s">
        <v>42</v>
      </c>
      <c r="D53" s="16" t="s">
        <v>92</v>
      </c>
      <c r="E53" s="16" t="str">
        <f t="shared" si="0"/>
        <v>Esdras-Minville</v>
      </c>
      <c r="F53" s="20"/>
      <c r="G53" s="16" t="s">
        <v>93</v>
      </c>
      <c r="H53" s="20">
        <v>36</v>
      </c>
    </row>
    <row r="54" spans="1:8">
      <c r="A54" s="16" t="s">
        <v>34</v>
      </c>
      <c r="B54" s="36">
        <v>4</v>
      </c>
      <c r="C54" s="20" t="s">
        <v>42</v>
      </c>
      <c r="D54" s="16" t="s">
        <v>94</v>
      </c>
      <c r="E54" s="16" t="str">
        <f t="shared" si="0"/>
        <v>Salon des diplômés et diplômées</v>
      </c>
      <c r="F54" s="20"/>
      <c r="G54" s="16" t="s">
        <v>93</v>
      </c>
      <c r="H54" s="20" t="s">
        <v>95</v>
      </c>
    </row>
    <row r="55" spans="1:8">
      <c r="A55" s="16" t="s">
        <v>96</v>
      </c>
      <c r="B55" s="36">
        <v>3</v>
      </c>
      <c r="C55" s="20" t="s">
        <v>97</v>
      </c>
      <c r="D55" s="16" t="s">
        <v>98</v>
      </c>
      <c r="E55" s="16" t="str">
        <f t="shared" si="0"/>
        <v>Alma</v>
      </c>
      <c r="G55" s="16" t="s">
        <v>37</v>
      </c>
      <c r="H55" s="20">
        <v>74</v>
      </c>
    </row>
    <row r="56" spans="1:8">
      <c r="A56" s="16" t="s">
        <v>96</v>
      </c>
      <c r="B56" s="36">
        <v>3</v>
      </c>
      <c r="C56" s="20" t="s">
        <v>99</v>
      </c>
      <c r="D56" s="16" t="s">
        <v>100</v>
      </c>
      <c r="E56" s="16" t="str">
        <f t="shared" si="0"/>
        <v>Amphithéâtre Lévis</v>
      </c>
      <c r="G56" s="16" t="s">
        <v>101</v>
      </c>
      <c r="H56" s="20">
        <v>152</v>
      </c>
    </row>
    <row r="57" spans="1:8">
      <c r="A57" s="16" t="s">
        <v>96</v>
      </c>
      <c r="B57" s="36">
        <v>3</v>
      </c>
      <c r="C57" s="20" t="s">
        <v>97</v>
      </c>
      <c r="D57" s="16" t="s">
        <v>102</v>
      </c>
      <c r="E57" s="16" t="str">
        <f t="shared" si="0"/>
        <v>Baie-Comeau</v>
      </c>
      <c r="G57" s="16" t="s">
        <v>37</v>
      </c>
      <c r="H57" s="20">
        <v>74</v>
      </c>
    </row>
    <row r="58" spans="1:8">
      <c r="A58" s="16" t="s">
        <v>96</v>
      </c>
      <c r="B58" s="36">
        <v>3</v>
      </c>
      <c r="C58" s="20" t="s">
        <v>97</v>
      </c>
      <c r="D58" s="16" t="s">
        <v>45</v>
      </c>
      <c r="E58" s="16" t="str">
        <f t="shared" si="0"/>
        <v>BMO</v>
      </c>
      <c r="G58" s="16" t="s">
        <v>37</v>
      </c>
      <c r="H58" s="20">
        <v>77</v>
      </c>
    </row>
    <row r="59" spans="1:8">
      <c r="A59" s="16" t="s">
        <v>96</v>
      </c>
      <c r="B59" s="36">
        <v>3</v>
      </c>
      <c r="C59" s="20" t="s">
        <v>97</v>
      </c>
      <c r="D59" s="16" t="s">
        <v>103</v>
      </c>
      <c r="E59" s="16" t="str">
        <f t="shared" si="0"/>
        <v>Chibougamau</v>
      </c>
      <c r="G59" s="16" t="s">
        <v>104</v>
      </c>
      <c r="H59" s="20">
        <v>48</v>
      </c>
    </row>
    <row r="60" spans="1:8">
      <c r="A60" s="16" t="s">
        <v>96</v>
      </c>
      <c r="B60" s="36">
        <v>3</v>
      </c>
      <c r="C60" s="20" t="s">
        <v>97</v>
      </c>
      <c r="D60" s="16" t="s">
        <v>105</v>
      </c>
      <c r="E60" s="16" t="str">
        <f t="shared" si="0"/>
        <v>Forestville</v>
      </c>
      <c r="G60" s="16" t="s">
        <v>104</v>
      </c>
      <c r="H60" s="20">
        <v>40</v>
      </c>
    </row>
    <row r="61" spans="1:8">
      <c r="A61" s="16" t="s">
        <v>96</v>
      </c>
      <c r="B61" s="36">
        <v>3</v>
      </c>
      <c r="C61" s="20" t="s">
        <v>99</v>
      </c>
      <c r="D61" s="16" t="s">
        <v>106</v>
      </c>
      <c r="E61" s="16" t="str">
        <f t="shared" si="0"/>
        <v>Guy-Joron</v>
      </c>
      <c r="G61" s="16" t="s">
        <v>37</v>
      </c>
      <c r="H61" s="20">
        <v>70</v>
      </c>
    </row>
    <row r="62" spans="1:8">
      <c r="A62" s="16" t="s">
        <v>96</v>
      </c>
      <c r="B62" s="36">
        <v>3</v>
      </c>
      <c r="C62" s="20" t="s">
        <v>99</v>
      </c>
      <c r="D62" s="16" t="s">
        <v>107</v>
      </c>
      <c r="E62" s="16" t="str">
        <f t="shared" si="0"/>
        <v>Jacques-Bourgeois</v>
      </c>
      <c r="G62" s="16" t="s">
        <v>37</v>
      </c>
      <c r="H62" s="20">
        <v>70</v>
      </c>
    </row>
    <row r="63" spans="1:8">
      <c r="A63" s="16" t="s">
        <v>96</v>
      </c>
      <c r="B63" s="36">
        <v>3</v>
      </c>
      <c r="C63" s="20" t="s">
        <v>97</v>
      </c>
      <c r="D63" s="16" t="s">
        <v>108</v>
      </c>
      <c r="E63" s="16" t="str">
        <f t="shared" si="0"/>
        <v>KPMG – DEC</v>
      </c>
      <c r="G63" s="16" t="s">
        <v>37</v>
      </c>
      <c r="H63" s="20">
        <v>74</v>
      </c>
    </row>
    <row r="64" spans="1:8">
      <c r="A64" s="16" t="s">
        <v>96</v>
      </c>
      <c r="B64" s="36">
        <v>3</v>
      </c>
      <c r="C64" s="20" t="s">
        <v>99</v>
      </c>
      <c r="D64" s="16" t="s">
        <v>109</v>
      </c>
      <c r="E64" s="16" t="str">
        <f t="shared" si="0"/>
        <v>L'Oréal Canada</v>
      </c>
      <c r="G64" s="16" t="s">
        <v>37</v>
      </c>
      <c r="H64" s="20">
        <v>70</v>
      </c>
    </row>
    <row r="65" spans="1:8">
      <c r="A65" s="16" t="s">
        <v>96</v>
      </c>
      <c r="B65" s="36">
        <v>3</v>
      </c>
      <c r="C65" s="20" t="s">
        <v>97</v>
      </c>
      <c r="D65" s="16" t="s">
        <v>110</v>
      </c>
      <c r="E65" s="16" t="str">
        <f t="shared" si="0"/>
        <v>Louiseville</v>
      </c>
      <c r="G65" s="16" t="s">
        <v>104</v>
      </c>
      <c r="H65" s="20">
        <v>48</v>
      </c>
    </row>
    <row r="66" spans="1:8">
      <c r="A66" s="16" t="s">
        <v>96</v>
      </c>
      <c r="B66" s="36">
        <v>3</v>
      </c>
      <c r="C66" s="20" t="s">
        <v>97</v>
      </c>
      <c r="D66" s="16" t="s">
        <v>111</v>
      </c>
      <c r="E66" s="16" t="str">
        <f t="shared" si="0"/>
        <v>Mont-Tremblant</v>
      </c>
      <c r="G66" s="16" t="s">
        <v>104</v>
      </c>
      <c r="H66" s="20">
        <v>48</v>
      </c>
    </row>
    <row r="67" spans="1:8">
      <c r="A67" s="16" t="s">
        <v>96</v>
      </c>
      <c r="B67" s="36">
        <v>3</v>
      </c>
      <c r="C67" s="20" t="s">
        <v>97</v>
      </c>
      <c r="D67" s="16" t="s">
        <v>112</v>
      </c>
      <c r="E67" s="16" t="str">
        <f t="shared" si="0"/>
        <v>Natashquan</v>
      </c>
      <c r="G67" s="16" t="s">
        <v>104</v>
      </c>
      <c r="H67" s="20">
        <v>40</v>
      </c>
    </row>
    <row r="68" spans="1:8">
      <c r="A68" s="16" t="s">
        <v>96</v>
      </c>
      <c r="B68" s="36">
        <v>3</v>
      </c>
      <c r="C68" s="20" t="s">
        <v>99</v>
      </c>
      <c r="D68" s="16" t="s">
        <v>113</v>
      </c>
      <c r="E68" s="16" t="str">
        <f t="shared" si="0"/>
        <v>Rimouski</v>
      </c>
      <c r="G68" s="16" t="s">
        <v>104</v>
      </c>
      <c r="H68" s="20">
        <v>60</v>
      </c>
    </row>
    <row r="69" spans="1:8">
      <c r="A69" s="16" t="s">
        <v>96</v>
      </c>
      <c r="B69" s="36">
        <v>3</v>
      </c>
      <c r="C69" s="20" t="s">
        <v>99</v>
      </c>
      <c r="D69" s="16" t="s">
        <v>114</v>
      </c>
      <c r="E69" s="16" t="str">
        <f t="shared" si="0"/>
        <v>Rivière-du-Loup</v>
      </c>
      <c r="G69" s="16" t="s">
        <v>104</v>
      </c>
      <c r="H69" s="20">
        <v>30</v>
      </c>
    </row>
    <row r="70" spans="1:8">
      <c r="A70" s="16" t="s">
        <v>96</v>
      </c>
      <c r="B70" s="36">
        <v>3</v>
      </c>
      <c r="C70" s="20" t="s">
        <v>97</v>
      </c>
      <c r="D70" s="16" t="s">
        <v>115</v>
      </c>
      <c r="E70" s="16" t="str">
        <f t="shared" si="0"/>
        <v>Roberval</v>
      </c>
      <c r="G70" s="16" t="s">
        <v>104</v>
      </c>
      <c r="H70" s="20">
        <v>40</v>
      </c>
    </row>
    <row r="71" spans="1:8">
      <c r="A71" s="16" t="s">
        <v>96</v>
      </c>
      <c r="B71" s="36">
        <v>3</v>
      </c>
      <c r="C71" s="20" t="s">
        <v>97</v>
      </c>
      <c r="D71" s="16" t="s">
        <v>116</v>
      </c>
      <c r="E71" s="16" t="str">
        <f t="shared" si="0"/>
        <v>Rouyn-Noranda</v>
      </c>
      <c r="G71" s="16" t="s">
        <v>37</v>
      </c>
      <c r="H71" s="20">
        <v>77</v>
      </c>
    </row>
    <row r="72" spans="1:8">
      <c r="A72" s="16" t="s">
        <v>96</v>
      </c>
      <c r="B72" s="36">
        <v>3</v>
      </c>
      <c r="C72" s="20" t="s">
        <v>99</v>
      </c>
      <c r="D72" s="16" t="s">
        <v>117</v>
      </c>
      <c r="E72" s="16" t="str">
        <f t="shared" ref="E72:E136" si="2">IF(F72&lt;&gt;"",F72&amp;" / ","")&amp;D72</f>
        <v>Saint-Hyacinthe</v>
      </c>
      <c r="G72" s="16" t="s">
        <v>104</v>
      </c>
      <c r="H72" s="20">
        <v>60</v>
      </c>
    </row>
    <row r="73" spans="1:8">
      <c r="A73" s="16" t="s">
        <v>96</v>
      </c>
      <c r="B73" s="36">
        <v>3</v>
      </c>
      <c r="C73" s="20" t="s">
        <v>97</v>
      </c>
      <c r="D73" s="16" t="s">
        <v>118</v>
      </c>
      <c r="E73" s="16" t="str">
        <f t="shared" si="2"/>
        <v>Sept-îles</v>
      </c>
      <c r="G73" s="16" t="s">
        <v>37</v>
      </c>
      <c r="H73" s="20">
        <v>74</v>
      </c>
    </row>
    <row r="74" spans="1:8">
      <c r="A74" s="16" t="s">
        <v>96</v>
      </c>
      <c r="B74" s="36">
        <v>3</v>
      </c>
      <c r="C74" s="20" t="s">
        <v>97</v>
      </c>
      <c r="D74" s="16" t="s">
        <v>119</v>
      </c>
      <c r="E74" s="16" t="str">
        <f t="shared" si="2"/>
        <v>Shawinigan</v>
      </c>
      <c r="G74" s="16" t="s">
        <v>37</v>
      </c>
      <c r="H74" s="20">
        <v>77</v>
      </c>
    </row>
    <row r="75" spans="1:8">
      <c r="A75" s="16" t="s">
        <v>96</v>
      </c>
      <c r="B75" s="36">
        <v>3</v>
      </c>
      <c r="C75" s="20" t="s">
        <v>97</v>
      </c>
      <c r="D75" s="16" t="s">
        <v>120</v>
      </c>
      <c r="E75" s="16" t="str">
        <f t="shared" si="2"/>
        <v>Trois-Rivières</v>
      </c>
      <c r="G75" s="16" t="s">
        <v>37</v>
      </c>
      <c r="H75" s="20">
        <v>77</v>
      </c>
    </row>
    <row r="76" spans="1:8">
      <c r="A76" s="16" t="s">
        <v>96</v>
      </c>
      <c r="B76" s="36">
        <v>3</v>
      </c>
      <c r="C76" s="20" t="s">
        <v>99</v>
      </c>
      <c r="D76" s="16" t="s">
        <v>121</v>
      </c>
      <c r="E76" s="16" t="str">
        <f t="shared" si="2"/>
        <v>Victoriaville</v>
      </c>
      <c r="G76" s="16" t="s">
        <v>104</v>
      </c>
      <c r="H76" s="20">
        <v>30</v>
      </c>
    </row>
    <row r="77" spans="1:8">
      <c r="A77" s="16" t="s">
        <v>96</v>
      </c>
      <c r="B77" s="36">
        <v>4</v>
      </c>
      <c r="C77" s="20" t="s">
        <v>97</v>
      </c>
      <c r="D77" s="16" t="s">
        <v>122</v>
      </c>
      <c r="E77" s="16" t="str">
        <f t="shared" si="2"/>
        <v>Amos</v>
      </c>
      <c r="G77" s="16" t="s">
        <v>104</v>
      </c>
      <c r="H77" s="20">
        <v>72</v>
      </c>
    </row>
    <row r="78" spans="1:8">
      <c r="A78" s="16" t="s">
        <v>96</v>
      </c>
      <c r="B78" s="36">
        <v>4</v>
      </c>
      <c r="C78" s="20" t="s">
        <v>99</v>
      </c>
      <c r="D78" s="16" t="s">
        <v>123</v>
      </c>
      <c r="E78" s="16" t="str">
        <f t="shared" si="2"/>
        <v>Beloeil</v>
      </c>
      <c r="G78" s="16" t="s">
        <v>37</v>
      </c>
      <c r="H78" s="20">
        <v>70</v>
      </c>
    </row>
    <row r="79" spans="1:8">
      <c r="A79" s="16" t="s">
        <v>96</v>
      </c>
      <c r="B79" s="36">
        <v>4</v>
      </c>
      <c r="C79" s="20" t="s">
        <v>97</v>
      </c>
      <c r="D79" s="16" t="s">
        <v>124</v>
      </c>
      <c r="E79" s="16" t="str">
        <f t="shared" si="2"/>
        <v>La Tuque</v>
      </c>
      <c r="G79" s="16" t="s">
        <v>104</v>
      </c>
      <c r="H79" s="20">
        <v>72</v>
      </c>
    </row>
    <row r="80" spans="1:8">
      <c r="A80" s="16" t="s">
        <v>96</v>
      </c>
      <c r="B80" s="36">
        <v>4</v>
      </c>
      <c r="C80" s="20" t="s">
        <v>99</v>
      </c>
      <c r="D80" s="16" t="s">
        <v>125</v>
      </c>
      <c r="E80" s="16" t="str">
        <f t="shared" si="2"/>
        <v>Magog</v>
      </c>
      <c r="G80" s="16" t="s">
        <v>37</v>
      </c>
      <c r="H80" s="20">
        <v>70</v>
      </c>
    </row>
    <row r="81" spans="1:8">
      <c r="A81" s="16" t="s">
        <v>96</v>
      </c>
      <c r="B81" s="36">
        <v>4</v>
      </c>
      <c r="C81" s="20" t="s">
        <v>99</v>
      </c>
      <c r="D81" s="16" t="s">
        <v>126</v>
      </c>
      <c r="E81" s="16" t="str">
        <f t="shared" si="2"/>
        <v>Matane</v>
      </c>
      <c r="G81" s="16" t="s">
        <v>37</v>
      </c>
      <c r="H81" s="20">
        <v>70</v>
      </c>
    </row>
    <row r="82" spans="1:8">
      <c r="A82" s="16" t="s">
        <v>96</v>
      </c>
      <c r="B82" s="36">
        <v>4</v>
      </c>
      <c r="C82" s="20" t="s">
        <v>97</v>
      </c>
      <c r="D82" s="16" t="s">
        <v>127</v>
      </c>
      <c r="E82" s="16" t="str">
        <f t="shared" si="2"/>
        <v>Mont-Laurier</v>
      </c>
      <c r="G82" s="16" t="s">
        <v>104</v>
      </c>
      <c r="H82" s="20">
        <v>72</v>
      </c>
    </row>
    <row r="83" spans="1:8">
      <c r="A83" s="16" t="s">
        <v>96</v>
      </c>
      <c r="B83" s="36">
        <v>4</v>
      </c>
      <c r="C83" s="20" t="s">
        <v>99</v>
      </c>
      <c r="D83" s="16" t="s">
        <v>128</v>
      </c>
      <c r="E83" s="16" t="str">
        <f t="shared" si="2"/>
        <v>Sorel-Tracy</v>
      </c>
      <c r="G83" s="16" t="s">
        <v>37</v>
      </c>
      <c r="H83" s="20">
        <v>70</v>
      </c>
    </row>
    <row r="84" spans="1:8">
      <c r="A84" s="16" t="s">
        <v>96</v>
      </c>
      <c r="B84" s="36">
        <v>5</v>
      </c>
      <c r="C84" s="20" t="s">
        <v>99</v>
      </c>
      <c r="D84" s="16" t="s">
        <v>293</v>
      </c>
      <c r="E84" s="16" t="str">
        <f t="shared" si="2"/>
        <v>5.200</v>
      </c>
      <c r="G84" s="16" t="s">
        <v>37</v>
      </c>
      <c r="H84" s="20">
        <v>70</v>
      </c>
    </row>
    <row r="85" spans="1:8">
      <c r="A85" s="16" t="s">
        <v>96</v>
      </c>
      <c r="B85" s="36">
        <v>6</v>
      </c>
      <c r="D85" s="16" t="s">
        <v>129</v>
      </c>
      <c r="E85" s="16" t="str">
        <f t="shared" si="2"/>
        <v>6.265</v>
      </c>
      <c r="G85" s="16" t="s">
        <v>130</v>
      </c>
      <c r="H85" s="20">
        <v>42</v>
      </c>
    </row>
    <row r="86" spans="1:8">
      <c r="A86" s="16" t="s">
        <v>96</v>
      </c>
      <c r="B86" s="36">
        <v>6</v>
      </c>
      <c r="D86" s="16" t="s">
        <v>131</v>
      </c>
      <c r="E86" s="16" t="str">
        <f t="shared" si="2"/>
        <v>6.261</v>
      </c>
      <c r="G86" s="16" t="s">
        <v>130</v>
      </c>
      <c r="H86" s="20">
        <v>32</v>
      </c>
    </row>
    <row r="87" spans="1:8">
      <c r="A87" s="16" t="s">
        <v>96</v>
      </c>
      <c r="B87" s="36">
        <v>6</v>
      </c>
      <c r="D87" s="16" t="s">
        <v>132</v>
      </c>
      <c r="E87" s="16" t="str">
        <f t="shared" si="2"/>
        <v>6.257</v>
      </c>
      <c r="G87" s="16" t="s">
        <v>130</v>
      </c>
      <c r="H87" s="20">
        <v>20</v>
      </c>
    </row>
    <row r="88" spans="1:8">
      <c r="A88" s="16" t="s">
        <v>133</v>
      </c>
      <c r="B88" s="36">
        <v>1</v>
      </c>
      <c r="C88" s="20" t="s">
        <v>134</v>
      </c>
      <c r="D88" s="16" t="s">
        <v>135</v>
      </c>
      <c r="E88" s="16" t="str">
        <f t="shared" si="2"/>
        <v>A.105 / Espace BMO</v>
      </c>
      <c r="F88" s="20" t="s">
        <v>136</v>
      </c>
    </row>
    <row r="89" spans="1:8">
      <c r="A89" s="16" t="s">
        <v>133</v>
      </c>
      <c r="B89" s="36">
        <v>2</v>
      </c>
      <c r="C89" s="20" t="s">
        <v>134</v>
      </c>
      <c r="D89" s="16" t="s">
        <v>137</v>
      </c>
      <c r="E89" s="16" t="str">
        <f t="shared" si="2"/>
        <v>A.271 / Salon des conférenciers |Auckland</v>
      </c>
      <c r="F89" s="20" t="s">
        <v>138</v>
      </c>
    </row>
    <row r="90" spans="1:8">
      <c r="A90" s="16" t="s">
        <v>133</v>
      </c>
      <c r="B90" s="36">
        <v>2</v>
      </c>
      <c r="C90" s="20" t="s">
        <v>139</v>
      </c>
      <c r="D90" s="16" t="s">
        <v>140</v>
      </c>
      <c r="E90" s="16" t="str">
        <f t="shared" si="2"/>
        <v>B.205 / Salle de bien-être et d'activité physique</v>
      </c>
      <c r="F90" s="20" t="s">
        <v>141</v>
      </c>
    </row>
    <row r="91" spans="1:8">
      <c r="A91" s="16" t="s">
        <v>133</v>
      </c>
      <c r="B91" s="36">
        <v>3</v>
      </c>
      <c r="C91" s="20" t="s">
        <v>134</v>
      </c>
      <c r="D91" s="16" t="s">
        <v>142</v>
      </c>
      <c r="E91" s="16" t="str">
        <f t="shared" si="2"/>
        <v>A.335 / Amphithéâtre | Rachelle et Alain-Paris</v>
      </c>
      <c r="F91" s="20" t="s">
        <v>143</v>
      </c>
    </row>
    <row r="92" spans="1:8">
      <c r="A92" s="16" t="s">
        <v>133</v>
      </c>
      <c r="B92" s="36">
        <v>3</v>
      </c>
      <c r="C92" s="20" t="s">
        <v>134</v>
      </c>
      <c r="D92" s="16" t="s">
        <v>144</v>
      </c>
      <c r="E92" s="16" t="str">
        <f t="shared" si="2"/>
        <v>A.340 / Foyer | Famille Yannick-Blanchard</v>
      </c>
      <c r="F92" s="20" t="s">
        <v>145</v>
      </c>
    </row>
    <row r="93" spans="1:8">
      <c r="A93" s="16" t="s">
        <v>133</v>
      </c>
      <c r="B93" s="36">
        <v>3</v>
      </c>
      <c r="C93" s="20" t="s">
        <v>134</v>
      </c>
      <c r="D93" s="16" t="s">
        <v>146</v>
      </c>
      <c r="E93" s="16" t="str">
        <f t="shared" si="2"/>
        <v>A.373 / Centre de conférence | Claude-Séguin</v>
      </c>
      <c r="F93" s="20" t="s">
        <v>147</v>
      </c>
    </row>
    <row r="94" spans="1:8">
      <c r="A94" s="16" t="s">
        <v>133</v>
      </c>
      <c r="B94" s="36">
        <v>3</v>
      </c>
      <c r="C94" s="20" t="s">
        <v>134</v>
      </c>
      <c r="D94" s="16" t="s">
        <v>148</v>
      </c>
      <c r="E94" s="16" t="str">
        <f t="shared" si="2"/>
        <v>A.399 / Aire d'études | Jean-Luc-Geha</v>
      </c>
      <c r="F94" s="20" t="s">
        <v>149</v>
      </c>
    </row>
    <row r="95" spans="1:8">
      <c r="A95" s="16" t="s">
        <v>133</v>
      </c>
      <c r="B95" s="36">
        <v>3</v>
      </c>
      <c r="C95" s="20" t="s">
        <v>150</v>
      </c>
      <c r="D95" s="16" t="s">
        <v>151</v>
      </c>
      <c r="E95" s="16" t="str">
        <f t="shared" si="2"/>
        <v>C.300XT / Jardin | Famille Germain-Benoît</v>
      </c>
      <c r="F95" s="20" t="s">
        <v>152</v>
      </c>
    </row>
    <row r="96" spans="1:8">
      <c r="A96" s="16" t="s">
        <v>133</v>
      </c>
      <c r="B96" s="36">
        <v>3</v>
      </c>
      <c r="C96" s="20" t="s">
        <v>153</v>
      </c>
      <c r="D96" s="16" t="s">
        <v>154</v>
      </c>
      <c r="E96" s="16" t="str">
        <f t="shared" si="2"/>
        <v>D.304 / Pôle Entrepreneuriat, repreneuriat et familles en affaires</v>
      </c>
      <c r="F96" s="20" t="s">
        <v>155</v>
      </c>
    </row>
    <row r="97" spans="1:6">
      <c r="A97" s="16" t="s">
        <v>133</v>
      </c>
      <c r="B97" s="36">
        <v>4</v>
      </c>
      <c r="C97" s="20" t="s">
        <v>134</v>
      </c>
      <c r="D97" s="16" t="s">
        <v>156</v>
      </c>
      <c r="E97" s="16" t="str">
        <f t="shared" si="2"/>
        <v>A.414 / Salle de cours | Adelaide</v>
      </c>
      <c r="F97" s="20" t="s">
        <v>157</v>
      </c>
    </row>
    <row r="98" spans="1:6">
      <c r="A98" s="16" t="s">
        <v>133</v>
      </c>
      <c r="B98" s="36">
        <v>4</v>
      </c>
      <c r="C98" s="20" t="s">
        <v>134</v>
      </c>
      <c r="D98" s="16" t="s">
        <v>158</v>
      </c>
      <c r="E98" s="16" t="str">
        <f t="shared" si="2"/>
        <v>A.436 / Salle de cours | Bentley</v>
      </c>
      <c r="F98" s="20" t="s">
        <v>159</v>
      </c>
    </row>
    <row r="99" spans="1:6">
      <c r="A99" s="16" t="s">
        <v>133</v>
      </c>
      <c r="B99" s="36">
        <v>4</v>
      </c>
      <c r="C99" s="20" t="s">
        <v>134</v>
      </c>
      <c r="D99" s="16" t="s">
        <v>160</v>
      </c>
      <c r="E99" s="16" t="str">
        <f t="shared" si="2"/>
        <v>A.449 / Salle de cours | Melbourne</v>
      </c>
      <c r="F99" s="20" t="s">
        <v>161</v>
      </c>
    </row>
    <row r="100" spans="1:6">
      <c r="A100" s="16" t="s">
        <v>133</v>
      </c>
      <c r="B100" s="36">
        <v>4</v>
      </c>
      <c r="C100" s="20" t="s">
        <v>134</v>
      </c>
      <c r="D100" s="16" t="s">
        <v>162</v>
      </c>
      <c r="E100" s="16" t="str">
        <f t="shared" si="2"/>
        <v>A.451 / Salle de cours | Deloitte</v>
      </c>
      <c r="F100" s="20" t="s">
        <v>163</v>
      </c>
    </row>
    <row r="101" spans="1:6">
      <c r="A101" s="16" t="s">
        <v>133</v>
      </c>
      <c r="B101" s="36">
        <v>4</v>
      </c>
      <c r="C101" s="20" t="s">
        <v>134</v>
      </c>
      <c r="D101" s="16" t="s">
        <v>164</v>
      </c>
      <c r="E101" s="16" t="str">
        <f t="shared" si="2"/>
        <v>A.463 / Grand auditorium | GardaWorld</v>
      </c>
      <c r="F101" s="20" t="s">
        <v>165</v>
      </c>
    </row>
    <row r="102" spans="1:6">
      <c r="A102" s="16" t="s">
        <v>133</v>
      </c>
      <c r="B102" s="36">
        <v>4</v>
      </c>
      <c r="C102" s="20" t="s">
        <v>134</v>
      </c>
      <c r="D102" s="16" t="s">
        <v>166</v>
      </c>
      <c r="E102" s="16" t="str">
        <f t="shared" si="2"/>
        <v>A.469 / Espace |Stéphan-Crétier</v>
      </c>
      <c r="F102" s="20" t="s">
        <v>167</v>
      </c>
    </row>
    <row r="103" spans="1:6">
      <c r="A103" s="16" t="s">
        <v>133</v>
      </c>
      <c r="B103" s="36">
        <v>4</v>
      </c>
      <c r="C103" s="20" t="s">
        <v>150</v>
      </c>
      <c r="D103" s="16" t="s">
        <v>168</v>
      </c>
      <c r="E103" s="16" t="str">
        <f t="shared" si="2"/>
        <v>C.403 / Auditorium | Louis-R.-Chênevert</v>
      </c>
      <c r="F103" s="20" t="s">
        <v>169</v>
      </c>
    </row>
    <row r="104" spans="1:6">
      <c r="A104" s="16" t="s">
        <v>133</v>
      </c>
      <c r="B104" s="36">
        <v>4</v>
      </c>
      <c r="C104" s="20" t="s">
        <v>150</v>
      </c>
      <c r="D104" s="16" t="s">
        <v>170</v>
      </c>
      <c r="E104" s="16" t="str">
        <f t="shared" si="2"/>
        <v>C.406 / Salle de cours | Josée-Fiset</v>
      </c>
      <c r="F104" s="20" t="s">
        <v>171</v>
      </c>
    </row>
    <row r="105" spans="1:6">
      <c r="A105" s="16" t="s">
        <v>133</v>
      </c>
      <c r="B105" s="36">
        <v>4</v>
      </c>
      <c r="C105" s="20" t="s">
        <v>150</v>
      </c>
      <c r="D105" s="16" t="s">
        <v>172</v>
      </c>
      <c r="E105" s="16" t="str">
        <f t="shared" si="2"/>
        <v>C.409 / Auditorium | Gilles-Labbé</v>
      </c>
      <c r="F105" s="20" t="s">
        <v>173</v>
      </c>
    </row>
    <row r="106" spans="1:6">
      <c r="A106" s="16" t="s">
        <v>133</v>
      </c>
      <c r="B106" s="36">
        <v>4</v>
      </c>
      <c r="C106" s="20" t="s">
        <v>150</v>
      </c>
      <c r="D106" s="16" t="s">
        <v>174</v>
      </c>
      <c r="E106" s="16" t="str">
        <f t="shared" si="2"/>
        <v>C.412 / Salle de cours | Bergen</v>
      </c>
      <c r="F106" s="20" t="s">
        <v>175</v>
      </c>
    </row>
    <row r="107" spans="1:6">
      <c r="A107" s="16" t="s">
        <v>133</v>
      </c>
      <c r="B107" s="36">
        <v>4</v>
      </c>
      <c r="C107" s="20" t="s">
        <v>150</v>
      </c>
      <c r="D107" s="16" t="s">
        <v>176</v>
      </c>
      <c r="E107" s="16" t="str">
        <f t="shared" si="2"/>
        <v>C.415 / Auditorium | Birmingham</v>
      </c>
      <c r="F107" s="20" t="s">
        <v>177</v>
      </c>
    </row>
    <row r="108" spans="1:6">
      <c r="A108" s="16" t="s">
        <v>133</v>
      </c>
      <c r="B108" s="36">
        <v>4</v>
      </c>
      <c r="C108" s="20" t="s">
        <v>153</v>
      </c>
      <c r="D108" s="16" t="s">
        <v>154</v>
      </c>
      <c r="E108" s="16" t="str">
        <f t="shared" si="2"/>
        <v>Pôle Entrepreneuriat, repreneuriat et familles en affaires</v>
      </c>
      <c r="F108" s="20"/>
    </row>
    <row r="109" spans="1:6">
      <c r="A109" s="16" t="s">
        <v>133</v>
      </c>
      <c r="B109" s="36">
        <v>4</v>
      </c>
      <c r="C109" s="20" t="s">
        <v>153</v>
      </c>
      <c r="D109" s="16" t="s">
        <v>178</v>
      </c>
      <c r="E109" s="16" t="str">
        <f t="shared" si="2"/>
        <v>Tech3Lab</v>
      </c>
      <c r="F109" s="20"/>
    </row>
    <row r="110" spans="1:6">
      <c r="A110" s="16" t="s">
        <v>133</v>
      </c>
      <c r="B110" s="36">
        <v>5</v>
      </c>
      <c r="C110" s="20" t="s">
        <v>134</v>
      </c>
      <c r="D110" s="16" t="s">
        <v>179</v>
      </c>
      <c r="E110" s="16" t="str">
        <f t="shared" si="2"/>
        <v>A.514 / Salle de cours | Papeete</v>
      </c>
      <c r="F110" s="20" t="s">
        <v>180</v>
      </c>
    </row>
    <row r="111" spans="1:6">
      <c r="A111" s="16" t="s">
        <v>133</v>
      </c>
      <c r="B111" s="36">
        <v>5</v>
      </c>
      <c r="C111" s="20" t="s">
        <v>134</v>
      </c>
      <c r="D111" s="16" t="s">
        <v>181</v>
      </c>
      <c r="E111" s="16" t="str">
        <f t="shared" si="2"/>
        <v>A.549 / Salle de cours | Port Moresby</v>
      </c>
      <c r="F111" s="20" t="s">
        <v>182</v>
      </c>
    </row>
    <row r="112" spans="1:6">
      <c r="A112" s="16" t="s">
        <v>133</v>
      </c>
      <c r="B112" s="36">
        <v>5</v>
      </c>
      <c r="C112" s="20" t="s">
        <v>134</v>
      </c>
      <c r="D112" s="16" t="s">
        <v>183</v>
      </c>
      <c r="E112" s="16" t="str">
        <f t="shared" si="2"/>
        <v>A.536 / Salle de cours | Perth</v>
      </c>
      <c r="F112" s="20" t="s">
        <v>184</v>
      </c>
    </row>
    <row r="113" spans="1:6">
      <c r="A113" s="16" t="s">
        <v>133</v>
      </c>
      <c r="B113" s="36">
        <v>5</v>
      </c>
      <c r="C113" s="20" t="s">
        <v>134</v>
      </c>
      <c r="D113" s="16" t="s">
        <v>185</v>
      </c>
      <c r="E113" s="16" t="str">
        <f t="shared" si="2"/>
        <v>A.551 / Salle de cours | GDI</v>
      </c>
      <c r="F113" s="20" t="s">
        <v>186</v>
      </c>
    </row>
    <row r="114" spans="1:6">
      <c r="A114" s="16" t="s">
        <v>133</v>
      </c>
      <c r="B114" s="36">
        <v>5</v>
      </c>
      <c r="C114" s="20" t="s">
        <v>134</v>
      </c>
      <c r="D114" s="16" t="s">
        <v>187</v>
      </c>
      <c r="E114" s="16" t="str">
        <f t="shared" si="2"/>
        <v>A.562 / Comptoir de service | TI et audiovisuel</v>
      </c>
      <c r="F114" s="20" t="s">
        <v>188</v>
      </c>
    </row>
    <row r="115" spans="1:6">
      <c r="A115" s="16" t="s">
        <v>133</v>
      </c>
      <c r="B115" s="36">
        <v>5</v>
      </c>
      <c r="C115" s="20" t="s">
        <v>134</v>
      </c>
      <c r="D115" s="16" t="s">
        <v>189</v>
      </c>
      <c r="E115" s="16" t="str">
        <f t="shared" si="2"/>
        <v>A.585 / Postes informatiques | Amir-Karim</v>
      </c>
      <c r="F115" s="20" t="s">
        <v>190</v>
      </c>
    </row>
    <row r="116" spans="1:6">
      <c r="A116" s="16" t="s">
        <v>133</v>
      </c>
      <c r="B116" s="36">
        <v>5</v>
      </c>
      <c r="C116" s="20" t="s">
        <v>134</v>
      </c>
      <c r="D116" s="16" t="s">
        <v>191</v>
      </c>
      <c r="E116" s="16" t="str">
        <f t="shared" si="2"/>
        <v>A.586 / Comptoir de service | Bibliothèque Francine-Roy</v>
      </c>
      <c r="F116" s="20" t="s">
        <v>192</v>
      </c>
    </row>
    <row r="117" spans="1:6">
      <c r="A117" s="16" t="s">
        <v>133</v>
      </c>
      <c r="B117" s="36">
        <v>5</v>
      </c>
      <c r="C117" s="20" t="s">
        <v>134</v>
      </c>
      <c r="D117" s="16" t="s">
        <v>193</v>
      </c>
      <c r="E117" s="16" t="str">
        <f t="shared" si="2"/>
        <v>A.590 / Salle d'informatoins financières | CTI Capital</v>
      </c>
      <c r="F117" s="20" t="s">
        <v>194</v>
      </c>
    </row>
    <row r="118" spans="1:6">
      <c r="A118" s="16" t="s">
        <v>133</v>
      </c>
      <c r="B118" s="36">
        <v>5</v>
      </c>
      <c r="C118" s="20" t="s">
        <v>150</v>
      </c>
      <c r="D118" s="16" t="s">
        <v>195</v>
      </c>
      <c r="E118" s="16" t="str">
        <f t="shared" si="2"/>
        <v>C.505 / Salle de cours | Aimé-Quintal</v>
      </c>
      <c r="F118" s="20" t="s">
        <v>196</v>
      </c>
    </row>
    <row r="119" spans="1:6">
      <c r="A119" s="16" t="s">
        <v>133</v>
      </c>
      <c r="B119" s="36">
        <v>5</v>
      </c>
      <c r="C119" s="20" t="s">
        <v>150</v>
      </c>
      <c r="D119" s="16" t="s">
        <v>197</v>
      </c>
      <c r="E119" s="16" t="str">
        <f t="shared" si="2"/>
        <v>C.515 / Salle de cours | Guilford</v>
      </c>
      <c r="F119" s="20" t="s">
        <v>198</v>
      </c>
    </row>
    <row r="120" spans="1:6">
      <c r="A120" s="16" t="s">
        <v>133</v>
      </c>
      <c r="B120" s="36">
        <v>5</v>
      </c>
      <c r="C120" s="20" t="s">
        <v>150</v>
      </c>
      <c r="D120" s="16" t="s">
        <v>199</v>
      </c>
      <c r="E120" s="16" t="str">
        <f t="shared" si="2"/>
        <v>C.521 / Auditorium | Helsinki</v>
      </c>
      <c r="F120" s="20" t="s">
        <v>200</v>
      </c>
    </row>
    <row r="121" spans="1:6">
      <c r="A121" s="16" t="s">
        <v>133</v>
      </c>
      <c r="B121" s="36">
        <v>5</v>
      </c>
      <c r="C121" s="20" t="s">
        <v>150</v>
      </c>
      <c r="D121" s="16" t="s">
        <v>201</v>
      </c>
      <c r="E121" s="16" t="str">
        <f t="shared" si="2"/>
        <v>C.539 / Auditorium | Jönköping</v>
      </c>
      <c r="F121" s="20" t="s">
        <v>202</v>
      </c>
    </row>
    <row r="122" spans="1:6">
      <c r="A122" s="16" t="s">
        <v>133</v>
      </c>
      <c r="B122" s="36">
        <v>5</v>
      </c>
      <c r="C122" s="20" t="s">
        <v>150</v>
      </c>
      <c r="D122" s="16" t="s">
        <v>203</v>
      </c>
      <c r="E122" s="16" t="str">
        <f t="shared" si="2"/>
        <v>C.500a / Aire d'études | Dublin</v>
      </c>
      <c r="F122" s="20" t="s">
        <v>204</v>
      </c>
    </row>
    <row r="123" spans="1:6">
      <c r="A123" s="16" t="s">
        <v>133</v>
      </c>
      <c r="B123" s="36">
        <v>5</v>
      </c>
      <c r="C123" s="20" t="s">
        <v>150</v>
      </c>
      <c r="D123" s="16" t="s">
        <v>205</v>
      </c>
      <c r="E123" s="16" t="str">
        <f t="shared" si="2"/>
        <v>C.500b / Aire d'études | Intact Assurance</v>
      </c>
      <c r="F123" s="20" t="s">
        <v>206</v>
      </c>
    </row>
    <row r="124" spans="1:6">
      <c r="A124" s="16" t="s">
        <v>133</v>
      </c>
      <c r="B124" s="36">
        <v>5</v>
      </c>
      <c r="C124" s="20" t="s">
        <v>150</v>
      </c>
      <c r="D124" s="16" t="s">
        <v>207</v>
      </c>
      <c r="E124" s="16" t="str">
        <f t="shared" si="2"/>
        <v>C.500c / Aire d'études | Gothenburg</v>
      </c>
      <c r="F124" s="20" t="s">
        <v>208</v>
      </c>
    </row>
    <row r="125" spans="1:6">
      <c r="A125" s="16" t="s">
        <v>133</v>
      </c>
      <c r="B125" s="36">
        <v>5</v>
      </c>
      <c r="C125" s="20" t="s">
        <v>150</v>
      </c>
      <c r="D125" s="16" t="s">
        <v>209</v>
      </c>
      <c r="E125" s="16" t="str">
        <f t="shared" si="2"/>
        <v>C.548 / Aire d'études | Dakar</v>
      </c>
      <c r="F125" s="20" t="s">
        <v>210</v>
      </c>
    </row>
    <row r="126" spans="1:6">
      <c r="A126" s="16" t="s">
        <v>133</v>
      </c>
      <c r="B126" s="36">
        <v>5</v>
      </c>
      <c r="C126" s="20" t="s">
        <v>150</v>
      </c>
      <c r="D126" s="16" t="s">
        <v>211</v>
      </c>
      <c r="E126" s="16" t="str">
        <f t="shared" si="2"/>
        <v>C.530 / Salle de réunion | Telesystem</v>
      </c>
      <c r="F126" s="20" t="s">
        <v>212</v>
      </c>
    </row>
    <row r="127" spans="1:6">
      <c r="A127" s="16" t="s">
        <v>133</v>
      </c>
      <c r="B127" s="36">
        <v>5</v>
      </c>
      <c r="C127" s="20" t="s">
        <v>153</v>
      </c>
      <c r="D127" s="16" t="s">
        <v>213</v>
      </c>
      <c r="E127" s="16" t="str">
        <f t="shared" si="2"/>
        <v>Carrefour logistique / Groupe de recherche sur la chaîne d'approvisionnement (CHAÎNE)</v>
      </c>
      <c r="F127" s="20"/>
    </row>
    <row r="128" spans="1:6">
      <c r="A128" s="16" t="s">
        <v>133</v>
      </c>
      <c r="B128" s="36">
        <v>5</v>
      </c>
      <c r="C128" s="20" t="s">
        <v>153</v>
      </c>
      <c r="D128" s="16" t="s">
        <v>214</v>
      </c>
      <c r="E128" s="16" t="str">
        <f t="shared" si="2"/>
        <v>Institut canadien des dérivés (ICD)</v>
      </c>
      <c r="F128" s="20"/>
    </row>
    <row r="129" spans="1:6">
      <c r="A129" s="16" t="s">
        <v>133</v>
      </c>
      <c r="B129" s="36">
        <v>5</v>
      </c>
      <c r="C129" s="20" t="s">
        <v>153</v>
      </c>
      <c r="D129" s="16" t="s">
        <v>215</v>
      </c>
      <c r="E129" s="16" t="str">
        <f t="shared" si="2"/>
        <v>Pôle dirigeant, dirigeante et direction stratégique</v>
      </c>
      <c r="F129" s="20"/>
    </row>
    <row r="130" spans="1:6">
      <c r="A130" s="16" t="s">
        <v>133</v>
      </c>
      <c r="B130" s="36">
        <v>5</v>
      </c>
      <c r="C130" s="20" t="s">
        <v>153</v>
      </c>
      <c r="D130" s="16" t="s">
        <v>216</v>
      </c>
      <c r="E130" s="16" t="str">
        <f t="shared" si="2"/>
        <v>Pôle santé</v>
      </c>
      <c r="F130" s="20"/>
    </row>
    <row r="131" spans="1:6">
      <c r="A131" s="16" t="s">
        <v>133</v>
      </c>
      <c r="B131" s="36">
        <v>5</v>
      </c>
      <c r="C131" s="20" t="s">
        <v>153</v>
      </c>
      <c r="D131" s="16" t="s">
        <v>217</v>
      </c>
      <c r="E131" s="16" t="str">
        <f t="shared" si="2"/>
        <v>Pôle sport</v>
      </c>
      <c r="F131" s="20"/>
    </row>
    <row r="132" spans="1:6">
      <c r="A132" s="16" t="s">
        <v>133</v>
      </c>
      <c r="B132" s="36">
        <v>6</v>
      </c>
      <c r="C132" s="20" t="s">
        <v>134</v>
      </c>
      <c r="D132" s="16" t="s">
        <v>218</v>
      </c>
      <c r="E132" s="16" t="str">
        <f t="shared" si="2"/>
        <v>A.668 / Salle de cours | Kuala Lumpur</v>
      </c>
      <c r="F132" s="20" t="s">
        <v>219</v>
      </c>
    </row>
    <row r="133" spans="1:6">
      <c r="A133" s="16" t="s">
        <v>133</v>
      </c>
      <c r="B133" s="36">
        <v>6</v>
      </c>
      <c r="C133" s="20" t="s">
        <v>134</v>
      </c>
      <c r="D133" s="16" t="s">
        <v>220</v>
      </c>
      <c r="E133" s="16" t="str">
        <f t="shared" si="2"/>
        <v>A.697 / Aire d'études | Phnom Penh</v>
      </c>
      <c r="F133" s="20" t="s">
        <v>221</v>
      </c>
    </row>
    <row r="134" spans="1:6">
      <c r="A134" s="16" t="s">
        <v>133</v>
      </c>
      <c r="B134" s="36">
        <v>6</v>
      </c>
      <c r="C134" s="20" t="s">
        <v>150</v>
      </c>
      <c r="D134" s="16" t="s">
        <v>222</v>
      </c>
      <c r="E134" s="16" t="str">
        <f t="shared" si="2"/>
        <v>C.623 / Salle de cours | Labid-Aljundi</v>
      </c>
      <c r="F134" s="20" t="s">
        <v>223</v>
      </c>
    </row>
    <row r="135" spans="1:6">
      <c r="A135" s="16" t="s">
        <v>133</v>
      </c>
      <c r="B135" s="36">
        <v>6</v>
      </c>
      <c r="C135" s="20" t="s">
        <v>150</v>
      </c>
      <c r="D135" s="16" t="s">
        <v>224</v>
      </c>
      <c r="E135" s="16" t="str">
        <f t="shared" si="2"/>
        <v>C.626 / Salle de cours | Londres</v>
      </c>
      <c r="F135" s="20" t="s">
        <v>225</v>
      </c>
    </row>
    <row r="136" spans="1:6">
      <c r="A136" s="16" t="s">
        <v>133</v>
      </c>
      <c r="B136" s="36">
        <v>6</v>
      </c>
      <c r="C136" s="20" t="s">
        <v>150</v>
      </c>
      <c r="D136" s="16" t="s">
        <v>226</v>
      </c>
      <c r="E136" s="16" t="str">
        <f t="shared" si="2"/>
        <v>C.651 / Salle de cours |Milan</v>
      </c>
      <c r="F136" s="20" t="s">
        <v>227</v>
      </c>
    </row>
    <row r="137" spans="1:6">
      <c r="A137" s="16" t="s">
        <v>133</v>
      </c>
      <c r="B137" s="36">
        <v>6</v>
      </c>
      <c r="C137" s="20" t="s">
        <v>150</v>
      </c>
      <c r="D137" s="16" t="s">
        <v>228</v>
      </c>
      <c r="E137" s="16" t="str">
        <f t="shared" ref="E137:E167" si="3">IF(F137&lt;&gt;"",F137&amp;" / ","")&amp;D137</f>
        <v>C.620 / Aire d'études | Liverpool</v>
      </c>
      <c r="F137" s="20" t="s">
        <v>229</v>
      </c>
    </row>
    <row r="138" spans="1:6">
      <c r="A138" s="16" t="s">
        <v>133</v>
      </c>
      <c r="B138" s="36">
        <v>6</v>
      </c>
      <c r="C138" s="20" t="s">
        <v>150</v>
      </c>
      <c r="D138" s="16" t="s">
        <v>230</v>
      </c>
      <c r="E138" s="16" t="str">
        <f t="shared" si="3"/>
        <v>C.640a / Aire de détente | Marie-Hélène-Jobin et Jean-Talbot</v>
      </c>
      <c r="F138" s="20" t="s">
        <v>231</v>
      </c>
    </row>
    <row r="139" spans="1:6">
      <c r="A139" s="16" t="s">
        <v>133</v>
      </c>
      <c r="B139" s="36">
        <v>6</v>
      </c>
      <c r="C139" s="20" t="s">
        <v>153</v>
      </c>
      <c r="D139" s="16" t="s">
        <v>232</v>
      </c>
      <c r="E139" s="16" t="str">
        <f t="shared" si="3"/>
        <v>Postes de travail pour assistants et assistantes de recherche</v>
      </c>
      <c r="F139" s="20"/>
    </row>
    <row r="140" spans="1:6">
      <c r="A140" s="16" t="s">
        <v>133</v>
      </c>
      <c r="B140" s="36">
        <v>7</v>
      </c>
      <c r="C140" s="20" t="s">
        <v>150</v>
      </c>
      <c r="D140" s="16" t="s">
        <v>233</v>
      </c>
      <c r="E140" s="16" t="str">
        <f t="shared" si="3"/>
        <v>C.705 / Salle de cours | Montrusco Bolton</v>
      </c>
      <c r="F140" s="20" t="s">
        <v>234</v>
      </c>
    </row>
    <row r="141" spans="1:6">
      <c r="A141" s="16" t="s">
        <v>133</v>
      </c>
      <c r="B141" s="36">
        <v>7</v>
      </c>
      <c r="C141" s="20" t="s">
        <v>150</v>
      </c>
      <c r="D141" s="16" t="s">
        <v>235</v>
      </c>
      <c r="E141" s="16" t="str">
        <f t="shared" si="3"/>
        <v>C.736 / Salle de cours | Stockholm</v>
      </c>
      <c r="F141" s="20" t="s">
        <v>236</v>
      </c>
    </row>
    <row r="142" spans="1:6">
      <c r="A142" s="16" t="s">
        <v>133</v>
      </c>
      <c r="B142" s="36">
        <v>7</v>
      </c>
      <c r="C142" s="20" t="s">
        <v>150</v>
      </c>
      <c r="D142" s="16" t="s">
        <v>237</v>
      </c>
      <c r="E142" s="16" t="str">
        <f t="shared" si="3"/>
        <v>C.739 / Salle de cours | Tilburg</v>
      </c>
      <c r="F142" s="20" t="s">
        <v>238</v>
      </c>
    </row>
    <row r="143" spans="1:6">
      <c r="A143" s="16" t="s">
        <v>133</v>
      </c>
      <c r="B143" s="36">
        <v>7</v>
      </c>
      <c r="C143" s="20" t="s">
        <v>150</v>
      </c>
      <c r="D143" s="16" t="s">
        <v>239</v>
      </c>
      <c r="E143" s="16" t="str">
        <f t="shared" si="3"/>
        <v>C.745 / Salle de cours | Varsovie</v>
      </c>
      <c r="F143" s="20" t="s">
        <v>240</v>
      </c>
    </row>
    <row r="144" spans="1:6">
      <c r="A144" s="16" t="s">
        <v>133</v>
      </c>
      <c r="B144" s="36">
        <v>7</v>
      </c>
      <c r="C144" s="20" t="s">
        <v>150</v>
      </c>
      <c r="D144" s="16" t="s">
        <v>241</v>
      </c>
      <c r="E144" s="16" t="str">
        <f t="shared" si="3"/>
        <v>C.762 / Salle de cours | Roxane-L.-Forgue et Pierre-Robitaille</v>
      </c>
      <c r="F144" s="20" t="s">
        <v>242</v>
      </c>
    </row>
    <row r="145" spans="1:6">
      <c r="A145" s="16" t="s">
        <v>133</v>
      </c>
      <c r="B145" s="36">
        <v>7</v>
      </c>
      <c r="C145" s="20" t="s">
        <v>150</v>
      </c>
      <c r="D145" s="16" t="s">
        <v>243</v>
      </c>
      <c r="E145" s="16" t="str">
        <f t="shared" si="3"/>
        <v>C.702 / Accueil | Alain-Gosselin</v>
      </c>
      <c r="F145" s="20" t="s">
        <v>244</v>
      </c>
    </row>
    <row r="146" spans="1:6">
      <c r="A146" s="16" t="s">
        <v>133</v>
      </c>
      <c r="B146" s="36">
        <v>7</v>
      </c>
      <c r="C146" s="20" t="s">
        <v>150</v>
      </c>
      <c r="D146" s="16" t="s">
        <v>245</v>
      </c>
      <c r="E146" s="16" t="str">
        <f t="shared" si="3"/>
        <v>C.734 / Centre d'affaires | San sébastian</v>
      </c>
      <c r="F146" s="20" t="s">
        <v>246</v>
      </c>
    </row>
    <row r="147" spans="1:6">
      <c r="A147" s="16" t="s">
        <v>133</v>
      </c>
      <c r="B147" s="36">
        <v>7</v>
      </c>
      <c r="C147" s="20" t="s">
        <v>150</v>
      </c>
      <c r="D147" s="16" t="s">
        <v>247</v>
      </c>
      <c r="E147" s="16" t="str">
        <f t="shared" si="3"/>
        <v>C.740 / Salon | Gilles-Gagné</v>
      </c>
      <c r="F147" s="20" t="s">
        <v>248</v>
      </c>
    </row>
    <row r="148" spans="1:6">
      <c r="A148" s="16" t="s">
        <v>133</v>
      </c>
      <c r="B148" s="36">
        <v>7</v>
      </c>
      <c r="C148" s="20" t="s">
        <v>153</v>
      </c>
      <c r="D148" s="16" t="s">
        <v>249</v>
      </c>
      <c r="E148" s="16" t="str">
        <f t="shared" si="3"/>
        <v>D.708 / Salle de réunion | Sao Paulo</v>
      </c>
      <c r="F148" s="20" t="s">
        <v>250</v>
      </c>
    </row>
    <row r="149" spans="1:6">
      <c r="A149" s="16" t="s">
        <v>133</v>
      </c>
      <c r="B149" s="36">
        <v>7</v>
      </c>
      <c r="C149" s="20" t="s">
        <v>153</v>
      </c>
      <c r="D149" s="16" t="s">
        <v>251</v>
      </c>
      <c r="E149" s="16" t="str">
        <f t="shared" si="3"/>
        <v>D.726 / Salle de créativité | Claire-Archambault et Eric-Morisset</v>
      </c>
      <c r="F149" s="20" t="s">
        <v>252</v>
      </c>
    </row>
    <row r="150" spans="1:6">
      <c r="A150" s="16" t="s">
        <v>133</v>
      </c>
      <c r="B150" s="36">
        <v>8</v>
      </c>
      <c r="C150" s="20" t="s">
        <v>134</v>
      </c>
      <c r="D150" s="16" t="s">
        <v>253</v>
      </c>
      <c r="E150" s="16" t="str">
        <f t="shared" si="3"/>
        <v>A.868 / Salle du conseil | Hélène-Desmarais</v>
      </c>
      <c r="F150" s="20" t="s">
        <v>254</v>
      </c>
    </row>
    <row r="151" spans="1:6">
      <c r="A151" s="16" t="s">
        <v>133</v>
      </c>
      <c r="B151" s="36">
        <v>8</v>
      </c>
      <c r="C151" s="20" t="s">
        <v>134</v>
      </c>
      <c r="D151" s="16" t="s">
        <v>255</v>
      </c>
      <c r="E151" s="16" t="str">
        <f t="shared" si="3"/>
        <v>A.878 / Salle de réception | Guy-Fréchette</v>
      </c>
      <c r="F151" s="20" t="s">
        <v>256</v>
      </c>
    </row>
    <row r="152" spans="1:6">
      <c r="A152" s="16" t="s">
        <v>133</v>
      </c>
      <c r="B152" s="36">
        <v>8</v>
      </c>
      <c r="C152" s="20" t="s">
        <v>134</v>
      </c>
      <c r="D152" s="16" t="s">
        <v>257</v>
      </c>
      <c r="E152" s="16" t="str">
        <f t="shared" si="3"/>
        <v>A.882 / Salle de rencontre | Roger-Charbonneau</v>
      </c>
      <c r="F152" s="20" t="s">
        <v>258</v>
      </c>
    </row>
    <row r="153" spans="1:6">
      <c r="A153" s="16" t="s">
        <v>133</v>
      </c>
      <c r="B153" s="36">
        <v>8</v>
      </c>
      <c r="C153" s="20" t="s">
        <v>134</v>
      </c>
      <c r="D153" s="16" t="s">
        <v>259</v>
      </c>
      <c r="E153" s="16" t="str">
        <f t="shared" si="3"/>
        <v>A.897 / Espace de rencontre | Arthur Lavigne</v>
      </c>
      <c r="F153" s="20" t="s">
        <v>260</v>
      </c>
    </row>
    <row r="154" spans="1:6">
      <c r="A154" s="16" t="s">
        <v>133</v>
      </c>
      <c r="B154" s="36"/>
      <c r="C154" s="20" t="s">
        <v>134</v>
      </c>
      <c r="D154" s="16" t="s">
        <v>305</v>
      </c>
      <c r="E154" s="16" t="str">
        <f t="shared" si="3"/>
        <v>A.373 ABC</v>
      </c>
      <c r="F154" s="20"/>
    </row>
    <row r="155" spans="1:6">
      <c r="A155" s="16" t="s">
        <v>133</v>
      </c>
      <c r="B155" s="36"/>
      <c r="C155" s="20" t="s">
        <v>134</v>
      </c>
      <c r="D155" s="16" t="s">
        <v>306</v>
      </c>
      <c r="E155" s="16" t="str">
        <f t="shared" si="3"/>
        <v>A.373 A</v>
      </c>
      <c r="F155" s="20"/>
    </row>
    <row r="156" spans="1:6">
      <c r="A156" s="16" t="s">
        <v>133</v>
      </c>
      <c r="B156" s="36"/>
      <c r="C156" s="20" t="s">
        <v>134</v>
      </c>
      <c r="D156" s="16" t="s">
        <v>307</v>
      </c>
      <c r="E156" s="16" t="str">
        <f t="shared" si="3"/>
        <v>A.373 B</v>
      </c>
      <c r="F156" s="20"/>
    </row>
    <row r="157" spans="1:6">
      <c r="A157" s="16" t="s">
        <v>133</v>
      </c>
      <c r="B157" s="36"/>
      <c r="C157" s="20" t="s">
        <v>134</v>
      </c>
      <c r="D157" s="16" t="s">
        <v>308</v>
      </c>
      <c r="E157" s="16" t="str">
        <f t="shared" si="3"/>
        <v>A.373 C</v>
      </c>
      <c r="F157" s="20"/>
    </row>
    <row r="158" spans="1:6">
      <c r="A158" s="16" t="s">
        <v>133</v>
      </c>
      <c r="B158" s="36"/>
      <c r="C158" s="20" t="s">
        <v>134</v>
      </c>
      <c r="D158" s="16" t="s">
        <v>309</v>
      </c>
      <c r="E158" s="16" t="str">
        <f t="shared" si="3"/>
        <v>B.307</v>
      </c>
      <c r="F158" s="20"/>
    </row>
    <row r="159" spans="1:6">
      <c r="A159" s="16" t="s">
        <v>133</v>
      </c>
      <c r="B159" s="36"/>
      <c r="C159" s="20" t="s">
        <v>134</v>
      </c>
      <c r="D159" s="16" t="s">
        <v>310</v>
      </c>
      <c r="E159" s="16" t="str">
        <f t="shared" si="3"/>
        <v>A.794  / Taipei</v>
      </c>
      <c r="F159" s="20" t="s">
        <v>311</v>
      </c>
    </row>
    <row r="160" spans="1:6">
      <c r="A160" s="16" t="s">
        <v>34</v>
      </c>
      <c r="B160" s="36"/>
      <c r="C160" s="20"/>
      <c r="D160" s="16" t="s">
        <v>312</v>
      </c>
      <c r="E160" s="16" t="str">
        <f t="shared" si="3"/>
        <v>Rémi-Marcoux</v>
      </c>
      <c r="F160" s="20"/>
    </row>
    <row r="161" spans="1:6">
      <c r="A161" s="16" t="s">
        <v>34</v>
      </c>
      <c r="B161" s="36"/>
      <c r="C161" s="20"/>
      <c r="D161" s="16" t="s">
        <v>313</v>
      </c>
      <c r="E161" s="16" t="str">
        <f t="shared" si="3"/>
        <v>2.825</v>
      </c>
      <c r="F161" s="20"/>
    </row>
    <row r="162" spans="1:6">
      <c r="A162" s="16" t="s">
        <v>34</v>
      </c>
      <c r="B162" s="36"/>
      <c r="C162" s="20"/>
      <c r="D162" s="16" t="s">
        <v>314</v>
      </c>
      <c r="E162" s="16" t="str">
        <f t="shared" si="3"/>
        <v>Tata</v>
      </c>
      <c r="F162" s="20"/>
    </row>
    <row r="163" spans="1:6">
      <c r="A163" s="16" t="s">
        <v>34</v>
      </c>
      <c r="B163" s="36"/>
      <c r="C163" s="20"/>
      <c r="D163" s="16" t="s">
        <v>315</v>
      </c>
      <c r="E163" s="16" t="str">
        <f t="shared" si="3"/>
        <v>Club St-Denis</v>
      </c>
      <c r="F163" s="20"/>
    </row>
    <row r="164" spans="1:6">
      <c r="A164" s="16" t="s">
        <v>34</v>
      </c>
      <c r="B164" s="36"/>
      <c r="C164" s="20"/>
      <c r="D164" s="16" t="s">
        <v>316</v>
      </c>
      <c r="E164" s="16" t="str">
        <f t="shared" si="3"/>
        <v>Le Cercle</v>
      </c>
      <c r="F164" s="20"/>
    </row>
    <row r="165" spans="1:6">
      <c r="A165" s="16" t="s">
        <v>34</v>
      </c>
      <c r="B165" s="36"/>
      <c r="C165" s="20"/>
      <c r="D165" s="16" t="s">
        <v>317</v>
      </c>
      <c r="E165" s="16" t="str">
        <f t="shared" si="3"/>
        <v>Kyoto</v>
      </c>
      <c r="F165" s="20"/>
    </row>
    <row r="166" spans="1:6">
      <c r="A166" s="16" t="s">
        <v>34</v>
      </c>
      <c r="B166" s="36"/>
      <c r="C166" s="20"/>
      <c r="D166" s="16" t="s">
        <v>318</v>
      </c>
      <c r="E166" s="16" t="str">
        <f t="shared" si="3"/>
        <v>2.840</v>
      </c>
      <c r="F166" s="20"/>
    </row>
    <row r="167" spans="1:6">
      <c r="A167" s="16" t="s">
        <v>96</v>
      </c>
      <c r="B167" s="36"/>
      <c r="C167" s="20"/>
      <c r="D167" s="16" t="s">
        <v>293</v>
      </c>
      <c r="E167" s="16" t="str">
        <f t="shared" si="3"/>
        <v>5.200</v>
      </c>
      <c r="F167" s="20"/>
    </row>
  </sheetData>
  <mergeCells count="2">
    <mergeCell ref="A2:C2"/>
    <mergeCell ref="J5:P5"/>
  </mergeCells>
  <conditionalFormatting sqref="A6:H1048576">
    <cfRule type="expression" dxfId="0" priority="1">
      <formula>AND($D6=$D$2,$D$2&lt;&gt;"")</formula>
    </cfRule>
  </conditionalFormatting>
  <dataValidations count="1">
    <dataValidation type="list" allowBlank="1" showInputMessage="1" showErrorMessage="1" sqref="D2:E2" xr:uid="{0EF2C5F9-DB78-4804-985C-4CFCE89A4445}">
      <formula1>Liste_salles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S736"/>
  <sheetViews>
    <sheetView topLeftCell="F1" zoomScale="113" zoomScaleNormal="385" workbookViewId="0">
      <selection activeCell="M6" sqref="M6"/>
    </sheetView>
  </sheetViews>
  <sheetFormatPr baseColWidth="10" defaultColWidth="8.625" defaultRowHeight="15.75"/>
  <cols>
    <col min="1" max="1" width="8.625" style="16"/>
    <col min="2" max="2" width="12.625" style="16" customWidth="1"/>
    <col min="3" max="3" width="10.875" style="16" customWidth="1"/>
    <col min="4" max="4" width="14.625" style="16" customWidth="1"/>
    <col min="5" max="5" width="8.625" style="16"/>
    <col min="6" max="6" width="17.125" style="16" customWidth="1"/>
    <col min="7" max="7" width="8.625" style="16"/>
    <col min="8" max="8" width="21.625" style="16" customWidth="1"/>
    <col min="9" max="10" width="8.625" style="16"/>
    <col min="11" max="11" width="8.625" style="20"/>
    <col min="12" max="12" width="16.375" style="20" customWidth="1"/>
    <col min="13" max="13" width="15.875" style="20" customWidth="1"/>
    <col min="14" max="15" width="15.125" style="23" customWidth="1"/>
    <col min="16" max="16" width="13.375" style="23" customWidth="1"/>
    <col min="17" max="17" width="8.625" style="20"/>
    <col min="18" max="18" width="14.375" style="24" customWidth="1"/>
    <col min="19" max="19" width="26.625" style="16" customWidth="1"/>
    <col min="20" max="16384" width="8.625" style="16"/>
  </cols>
  <sheetData>
    <row r="1" spans="2:19" ht="23.25">
      <c r="B1" s="233" t="s">
        <v>261</v>
      </c>
      <c r="C1" s="233"/>
      <c r="D1" s="233"/>
      <c r="E1" s="233"/>
      <c r="F1" s="233"/>
      <c r="H1" s="17" t="s">
        <v>262</v>
      </c>
      <c r="I1" s="18"/>
      <c r="J1" s="234" t="s">
        <v>263</v>
      </c>
      <c r="K1" s="235"/>
      <c r="L1" s="235"/>
      <c r="M1" s="235"/>
      <c r="N1" s="235"/>
      <c r="O1" s="235"/>
      <c r="P1" s="235"/>
      <c r="Q1" s="235"/>
      <c r="R1" s="235"/>
      <c r="S1" s="236"/>
    </row>
    <row r="2" spans="2:19">
      <c r="B2" s="19" t="s">
        <v>22</v>
      </c>
      <c r="C2" s="19" t="s">
        <v>264</v>
      </c>
      <c r="D2" s="19" t="s">
        <v>265</v>
      </c>
      <c r="E2" s="19" t="s">
        <v>266</v>
      </c>
      <c r="F2" s="19" t="s">
        <v>267</v>
      </c>
      <c r="H2" s="25" t="s">
        <v>268</v>
      </c>
      <c r="N2" s="20"/>
      <c r="O2" s="20"/>
      <c r="P2" s="20"/>
      <c r="R2" s="16"/>
    </row>
    <row r="3" spans="2:19">
      <c r="B3" s="25" t="s">
        <v>269</v>
      </c>
      <c r="C3" s="25" t="s">
        <v>270</v>
      </c>
      <c r="D3" s="26">
        <v>5144360724</v>
      </c>
      <c r="E3" s="27">
        <v>1104</v>
      </c>
      <c r="F3" s="25" t="str">
        <f>C3&amp;" "&amp;B3</f>
        <v>Donna Murray</v>
      </c>
      <c r="H3" s="25" t="s">
        <v>271</v>
      </c>
      <c r="K3" s="21" t="s">
        <v>272</v>
      </c>
      <c r="L3" s="21" t="s">
        <v>273</v>
      </c>
      <c r="M3" s="21" t="s">
        <v>332</v>
      </c>
      <c r="N3" s="21" t="s">
        <v>274</v>
      </c>
      <c r="O3" s="21" t="s">
        <v>275</v>
      </c>
      <c r="P3" s="21" t="s">
        <v>276</v>
      </c>
      <c r="Q3" s="21" t="s">
        <v>277</v>
      </c>
      <c r="R3" s="21" t="s">
        <v>278</v>
      </c>
      <c r="S3" s="21" t="s">
        <v>319</v>
      </c>
    </row>
    <row r="4" spans="2:19">
      <c r="B4" s="25" t="s">
        <v>279</v>
      </c>
      <c r="C4" s="25" t="s">
        <v>280</v>
      </c>
      <c r="D4" s="26">
        <v>5144587675</v>
      </c>
      <c r="E4" s="27"/>
      <c r="F4" s="25" t="str">
        <f t="shared" ref="F4:F5" si="0">C4&amp;" "&amp;B4</f>
        <v>Elodie Stryjewski</v>
      </c>
      <c r="H4" s="25" t="s">
        <v>330</v>
      </c>
      <c r="J4" s="22" t="s">
        <v>281</v>
      </c>
      <c r="K4" s="28">
        <v>1</v>
      </c>
      <c r="L4" s="28">
        <v>1</v>
      </c>
      <c r="M4" s="28">
        <v>1</v>
      </c>
      <c r="N4" s="29">
        <v>7</v>
      </c>
      <c r="O4" s="29">
        <v>7</v>
      </c>
      <c r="P4" s="29">
        <v>7</v>
      </c>
      <c r="Q4" s="28">
        <v>1</v>
      </c>
      <c r="R4" s="29">
        <v>3</v>
      </c>
      <c r="S4" s="71">
        <f ca="1">DATE(YEAR(TODAY()),1,1)</f>
        <v>45658</v>
      </c>
    </row>
    <row r="5" spans="2:19">
      <c r="B5" s="25" t="s">
        <v>282</v>
      </c>
      <c r="C5" s="25" t="s">
        <v>283</v>
      </c>
      <c r="D5" s="26">
        <v>5144360724</v>
      </c>
      <c r="E5" s="27">
        <v>3197</v>
      </c>
      <c r="F5" s="25" t="str">
        <f t="shared" si="0"/>
        <v>Noémie Guay</v>
      </c>
      <c r="H5" s="25" t="s">
        <v>284</v>
      </c>
      <c r="J5" s="22" t="s">
        <v>285</v>
      </c>
      <c r="K5" s="28">
        <v>20</v>
      </c>
      <c r="L5" s="28">
        <v>100</v>
      </c>
      <c r="M5" s="28">
        <v>22</v>
      </c>
      <c r="N5" s="29">
        <v>21</v>
      </c>
      <c r="O5" s="29">
        <v>21</v>
      </c>
      <c r="P5" s="29">
        <v>23</v>
      </c>
      <c r="Q5" s="28">
        <v>25</v>
      </c>
      <c r="R5" s="29">
        <v>10</v>
      </c>
      <c r="S5" s="70">
        <f ca="1">DATE(YEAR(TODAY())+1,12,31)</f>
        <v>46387</v>
      </c>
    </row>
    <row r="6" spans="2:19">
      <c r="B6" s="25" t="s">
        <v>326</v>
      </c>
      <c r="C6" s="25" t="s">
        <v>327</v>
      </c>
      <c r="D6" s="26">
        <v>5144360724</v>
      </c>
      <c r="E6" s="27">
        <v>3197</v>
      </c>
      <c r="F6" s="25" t="s">
        <v>328</v>
      </c>
      <c r="H6" s="25" t="s">
        <v>286</v>
      </c>
      <c r="J6" s="22" t="s">
        <v>287</v>
      </c>
      <c r="K6" s="28">
        <v>1</v>
      </c>
      <c r="L6" s="28">
        <v>1</v>
      </c>
      <c r="M6" s="28">
        <v>1</v>
      </c>
      <c r="N6" s="30">
        <v>15</v>
      </c>
      <c r="O6" s="30">
        <v>15</v>
      </c>
      <c r="P6" s="30">
        <v>15</v>
      </c>
      <c r="Q6" s="28">
        <v>1</v>
      </c>
      <c r="R6" s="31">
        <v>1</v>
      </c>
      <c r="S6" s="43">
        <v>1</v>
      </c>
    </row>
    <row r="7" spans="2:19">
      <c r="B7" s="25"/>
      <c r="C7" s="25"/>
      <c r="D7" s="25"/>
      <c r="E7" s="25"/>
      <c r="F7" s="25"/>
      <c r="H7" s="25" t="s">
        <v>331</v>
      </c>
      <c r="N7" s="20"/>
      <c r="O7" s="20"/>
      <c r="P7" s="20"/>
      <c r="R7" s="16"/>
      <c r="S7" s="20" t="str" cm="1">
        <f t="array" aca="1" ref="S7:S736" ca="1">TEXT(_xlfn.SEQUENCE(S5-S4+1,1,S4,S6),"jjjj j mmmm aaaa")</f>
        <v>mercredi 1 janvier 2025</v>
      </c>
    </row>
    <row r="8" spans="2:19">
      <c r="B8" s="25"/>
      <c r="C8" s="25"/>
      <c r="D8" s="25"/>
      <c r="E8" s="25"/>
      <c r="F8" s="25"/>
      <c r="H8" s="25"/>
      <c r="K8" s="20" cm="1">
        <f t="array" ref="K8:K27">IFERROR(_xlfn.SEQUENCE(1+(K5-K4)/K6,1,K4,K6),"")</f>
        <v>1</v>
      </c>
      <c r="L8" s="20" cm="1">
        <f t="array" ref="L8:L107">IFERROR(_xlfn.SEQUENCE(1+(L5-L4)/L6,1,L4,L6),"")</f>
        <v>1</v>
      </c>
      <c r="M8" s="20" cm="1">
        <f t="array" ref="M8:M29">IFERROR(_xlfn.SEQUENCE(1+(M5-M4)/M6,1,M4,M6),"")</f>
        <v>1</v>
      </c>
      <c r="N8" s="23" cm="1">
        <f t="array" ref="N8:N64">IFERROR(_xlfn.SEQUENCE(1+(N5-N4)*60/N6,1,N4/24,N6/(24*60)),"")</f>
        <v>0.29166666666666669</v>
      </c>
      <c r="O8" s="23" cm="1">
        <f t="array" ref="O8:O64">IFERROR(_xlfn.SEQUENCE(1+(O5-O4)*60/O6,1,O4/24,O6/(24*60)),"")</f>
        <v>0.29166666666666669</v>
      </c>
      <c r="P8" s="23" cm="1">
        <f t="array" ref="P8:P72">IFERROR(_xlfn.SEQUENCE(1+(P5-P4)*60/P6,1,P4/24,P6/(24*60)),"")</f>
        <v>0.29166666666666669</v>
      </c>
      <c r="Q8" s="20" cm="1">
        <f t="array" ref="Q8:Q32">IFERROR(_xlfn.SEQUENCE(1+(Q5-Q4)/Q6,1,Q4,Q6),"")</f>
        <v>1</v>
      </c>
      <c r="R8" s="24" t="str" cm="1">
        <f t="array" ref="R8:R15">IFERROR(_xlfn.SEQUENCE(1+(R5-R4)/R6,1,R4,R6),"")&amp;"h"</f>
        <v>3h</v>
      </c>
      <c r="S8" s="20" t="str">
        <f ca="1"/>
        <v>jeudi 2 janvier 2025</v>
      </c>
    </row>
    <row r="9" spans="2:19">
      <c r="K9" s="20">
        <v>2</v>
      </c>
      <c r="L9" s="20">
        <v>2</v>
      </c>
      <c r="M9" s="20">
        <v>2</v>
      </c>
      <c r="N9" s="23">
        <v>0.30208333333333337</v>
      </c>
      <c r="O9" s="23">
        <v>0.30208333333333337</v>
      </c>
      <c r="P9" s="23">
        <v>0.30208333333333337</v>
      </c>
      <c r="Q9" s="20">
        <v>2</v>
      </c>
      <c r="R9" s="24" t="str">
        <v>4h</v>
      </c>
      <c r="S9" s="20" t="str">
        <f ca="1"/>
        <v>vendredi 3 janvier 2025</v>
      </c>
    </row>
    <row r="10" spans="2:19">
      <c r="K10" s="20">
        <v>3</v>
      </c>
      <c r="L10" s="20">
        <v>3</v>
      </c>
      <c r="M10" s="20">
        <v>3</v>
      </c>
      <c r="N10" s="23">
        <v>0.31250000000000006</v>
      </c>
      <c r="O10" s="23">
        <v>0.31250000000000006</v>
      </c>
      <c r="P10" s="23">
        <v>0.31250000000000006</v>
      </c>
      <c r="Q10" s="20">
        <v>3</v>
      </c>
      <c r="R10" s="24" t="str">
        <v>5h</v>
      </c>
      <c r="S10" s="20" t="str">
        <f ca="1"/>
        <v>samedi 4 janvier 2025</v>
      </c>
    </row>
    <row r="11" spans="2:19">
      <c r="K11" s="20">
        <v>4</v>
      </c>
      <c r="L11" s="20">
        <v>4</v>
      </c>
      <c r="M11" s="20">
        <v>4</v>
      </c>
      <c r="N11" s="23">
        <v>0.32291666666666674</v>
      </c>
      <c r="O11" s="23">
        <v>0.32291666666666674</v>
      </c>
      <c r="P11" s="23">
        <v>0.32291666666666674</v>
      </c>
      <c r="Q11" s="20">
        <v>4</v>
      </c>
      <c r="R11" s="24" t="str">
        <v>6h</v>
      </c>
      <c r="S11" s="20" t="str">
        <f ca="1"/>
        <v>dimanche 5 janvier 2025</v>
      </c>
    </row>
    <row r="12" spans="2:19">
      <c r="K12" s="20">
        <v>5</v>
      </c>
      <c r="L12" s="20">
        <v>5</v>
      </c>
      <c r="M12" s="20">
        <v>5</v>
      </c>
      <c r="N12" s="23">
        <v>0.33333333333333343</v>
      </c>
      <c r="O12" s="23">
        <v>0.33333333333333343</v>
      </c>
      <c r="P12" s="23">
        <v>0.33333333333333343</v>
      </c>
      <c r="Q12" s="20">
        <v>5</v>
      </c>
      <c r="R12" s="24" t="str">
        <v>7h</v>
      </c>
      <c r="S12" s="20" t="str">
        <f ca="1"/>
        <v>lundi 6 janvier 2025</v>
      </c>
    </row>
    <row r="13" spans="2:19">
      <c r="K13" s="20">
        <v>6</v>
      </c>
      <c r="L13" s="20">
        <v>6</v>
      </c>
      <c r="M13" s="20">
        <v>6</v>
      </c>
      <c r="N13" s="23">
        <v>0.34375000000000011</v>
      </c>
      <c r="O13" s="23">
        <v>0.34375000000000011</v>
      </c>
      <c r="P13" s="23">
        <v>0.34375000000000011</v>
      </c>
      <c r="Q13" s="20">
        <v>6</v>
      </c>
      <c r="R13" s="24" t="str">
        <v>8h</v>
      </c>
      <c r="S13" s="20" t="str">
        <f ca="1"/>
        <v>mardi 7 janvier 2025</v>
      </c>
    </row>
    <row r="14" spans="2:19">
      <c r="K14" s="20">
        <v>7</v>
      </c>
      <c r="L14" s="20">
        <v>7</v>
      </c>
      <c r="M14" s="20">
        <v>7</v>
      </c>
      <c r="N14" s="23">
        <v>0.3541666666666668</v>
      </c>
      <c r="O14" s="23">
        <v>0.3541666666666668</v>
      </c>
      <c r="P14" s="23">
        <v>0.3541666666666668</v>
      </c>
      <c r="Q14" s="20">
        <v>7</v>
      </c>
      <c r="R14" s="24" t="str">
        <v>9h</v>
      </c>
      <c r="S14" s="20" t="str">
        <f ca="1"/>
        <v>mercredi 8 janvier 2025</v>
      </c>
    </row>
    <row r="15" spans="2:19">
      <c r="K15" s="20">
        <v>8</v>
      </c>
      <c r="L15" s="20">
        <v>8</v>
      </c>
      <c r="M15" s="20">
        <v>8</v>
      </c>
      <c r="N15" s="23">
        <v>0.36458333333333348</v>
      </c>
      <c r="O15" s="23">
        <v>0.36458333333333348</v>
      </c>
      <c r="P15" s="23">
        <v>0.36458333333333348</v>
      </c>
      <c r="Q15" s="20">
        <v>8</v>
      </c>
      <c r="R15" s="24" t="str">
        <v>10h</v>
      </c>
      <c r="S15" s="20" t="str">
        <f ca="1"/>
        <v>jeudi 9 janvier 2025</v>
      </c>
    </row>
    <row r="16" spans="2:19">
      <c r="K16" s="20">
        <v>9</v>
      </c>
      <c r="L16" s="20">
        <v>9</v>
      </c>
      <c r="M16" s="20">
        <v>9</v>
      </c>
      <c r="N16" s="23">
        <v>0.37500000000000017</v>
      </c>
      <c r="O16" s="23">
        <v>0.37500000000000017</v>
      </c>
      <c r="P16" s="23">
        <v>0.37500000000000017</v>
      </c>
      <c r="Q16" s="20">
        <v>9</v>
      </c>
      <c r="S16" s="20" t="str">
        <f ca="1"/>
        <v>vendredi 10 janvier 2025</v>
      </c>
    </row>
    <row r="17" spans="11:19" ht="15.6" customHeight="1">
      <c r="K17" s="20">
        <v>10</v>
      </c>
      <c r="L17" s="20">
        <v>10</v>
      </c>
      <c r="M17" s="20">
        <v>10</v>
      </c>
      <c r="N17" s="23">
        <v>0.38541666666666685</v>
      </c>
      <c r="O17" s="23">
        <v>0.38541666666666685</v>
      </c>
      <c r="P17" s="23">
        <v>0.38541666666666685</v>
      </c>
      <c r="Q17" s="20">
        <v>10</v>
      </c>
      <c r="S17" s="20" t="str">
        <f ca="1"/>
        <v>samedi 11 janvier 2025</v>
      </c>
    </row>
    <row r="18" spans="11:19">
      <c r="K18" s="20">
        <v>11</v>
      </c>
      <c r="L18" s="20">
        <v>11</v>
      </c>
      <c r="M18" s="20">
        <v>11</v>
      </c>
      <c r="N18" s="23">
        <v>0.39583333333333354</v>
      </c>
      <c r="O18" s="23">
        <v>0.39583333333333354</v>
      </c>
      <c r="P18" s="23">
        <v>0.39583333333333354</v>
      </c>
      <c r="Q18" s="20">
        <v>11</v>
      </c>
      <c r="S18" s="20" t="str">
        <f ca="1"/>
        <v>dimanche 12 janvier 2025</v>
      </c>
    </row>
    <row r="19" spans="11:19">
      <c r="K19" s="20">
        <v>12</v>
      </c>
      <c r="L19" s="20">
        <v>12</v>
      </c>
      <c r="M19" s="20">
        <v>12</v>
      </c>
      <c r="N19" s="23">
        <v>0.40625000000000022</v>
      </c>
      <c r="O19" s="23">
        <v>0.40625000000000022</v>
      </c>
      <c r="P19" s="23">
        <v>0.40625000000000022</v>
      </c>
      <c r="Q19" s="20">
        <v>12</v>
      </c>
      <c r="S19" s="20" t="str">
        <f ca="1"/>
        <v>lundi 13 janvier 2025</v>
      </c>
    </row>
    <row r="20" spans="11:19">
      <c r="K20" s="20">
        <v>13</v>
      </c>
      <c r="L20" s="20">
        <v>13</v>
      </c>
      <c r="M20" s="20">
        <v>13</v>
      </c>
      <c r="N20" s="23">
        <v>0.41666666666666691</v>
      </c>
      <c r="O20" s="23">
        <v>0.41666666666666691</v>
      </c>
      <c r="P20" s="23">
        <v>0.41666666666666691</v>
      </c>
      <c r="Q20" s="20">
        <v>13</v>
      </c>
      <c r="S20" s="20" t="str">
        <f ca="1"/>
        <v>mardi 14 janvier 2025</v>
      </c>
    </row>
    <row r="21" spans="11:19">
      <c r="K21" s="20">
        <v>14</v>
      </c>
      <c r="L21" s="20">
        <v>14</v>
      </c>
      <c r="M21" s="20">
        <v>14</v>
      </c>
      <c r="N21" s="23">
        <v>0.42708333333333359</v>
      </c>
      <c r="O21" s="23">
        <v>0.42708333333333359</v>
      </c>
      <c r="P21" s="23">
        <v>0.42708333333333359</v>
      </c>
      <c r="Q21" s="20">
        <v>14</v>
      </c>
      <c r="S21" s="20" t="str">
        <f ca="1"/>
        <v>mercredi 15 janvier 2025</v>
      </c>
    </row>
    <row r="22" spans="11:19">
      <c r="K22" s="20">
        <v>15</v>
      </c>
      <c r="L22" s="20">
        <v>15</v>
      </c>
      <c r="M22" s="20">
        <v>15</v>
      </c>
      <c r="N22" s="23">
        <v>0.43750000000000028</v>
      </c>
      <c r="O22" s="23">
        <v>0.43750000000000028</v>
      </c>
      <c r="P22" s="23">
        <v>0.43750000000000028</v>
      </c>
      <c r="Q22" s="20">
        <v>15</v>
      </c>
      <c r="S22" s="20" t="str">
        <f ca="1"/>
        <v>jeudi 16 janvier 2025</v>
      </c>
    </row>
    <row r="23" spans="11:19">
      <c r="K23" s="20">
        <v>16</v>
      </c>
      <c r="L23" s="20">
        <v>16</v>
      </c>
      <c r="M23" s="20">
        <v>16</v>
      </c>
      <c r="N23" s="23">
        <v>0.44791666666666696</v>
      </c>
      <c r="O23" s="23">
        <v>0.44791666666666696</v>
      </c>
      <c r="P23" s="23">
        <v>0.44791666666666696</v>
      </c>
      <c r="Q23" s="20">
        <v>16</v>
      </c>
      <c r="S23" s="20" t="str">
        <f ca="1"/>
        <v>vendredi 17 janvier 2025</v>
      </c>
    </row>
    <row r="24" spans="11:19">
      <c r="K24" s="20">
        <v>17</v>
      </c>
      <c r="L24" s="20">
        <v>17</v>
      </c>
      <c r="M24" s="20">
        <v>17</v>
      </c>
      <c r="N24" s="23">
        <v>0.45833333333333365</v>
      </c>
      <c r="O24" s="23">
        <v>0.45833333333333365</v>
      </c>
      <c r="P24" s="23">
        <v>0.45833333333333365</v>
      </c>
      <c r="Q24" s="20">
        <v>17</v>
      </c>
      <c r="S24" s="20" t="str">
        <f ca="1"/>
        <v>samedi 18 janvier 2025</v>
      </c>
    </row>
    <row r="25" spans="11:19">
      <c r="K25" s="20">
        <v>18</v>
      </c>
      <c r="L25" s="20">
        <v>18</v>
      </c>
      <c r="M25" s="20">
        <v>18</v>
      </c>
      <c r="N25" s="23">
        <v>0.46875000000000033</v>
      </c>
      <c r="O25" s="23">
        <v>0.46875000000000033</v>
      </c>
      <c r="P25" s="23">
        <v>0.46875000000000033</v>
      </c>
      <c r="Q25" s="20">
        <v>18</v>
      </c>
      <c r="S25" s="20" t="str">
        <f ca="1"/>
        <v>dimanche 19 janvier 2025</v>
      </c>
    </row>
    <row r="26" spans="11:19">
      <c r="K26" s="20">
        <v>19</v>
      </c>
      <c r="L26" s="20">
        <v>19</v>
      </c>
      <c r="M26" s="20">
        <v>19</v>
      </c>
      <c r="N26" s="23">
        <v>0.47916666666666702</v>
      </c>
      <c r="O26" s="23">
        <v>0.47916666666666702</v>
      </c>
      <c r="P26" s="23">
        <v>0.47916666666666702</v>
      </c>
      <c r="Q26" s="20">
        <v>19</v>
      </c>
      <c r="S26" s="20" t="str">
        <f ca="1"/>
        <v>lundi 20 janvier 2025</v>
      </c>
    </row>
    <row r="27" spans="11:19">
      <c r="K27" s="20">
        <v>20</v>
      </c>
      <c r="L27" s="20">
        <v>20</v>
      </c>
      <c r="M27" s="20">
        <v>20</v>
      </c>
      <c r="N27" s="23">
        <v>0.4895833333333337</v>
      </c>
      <c r="O27" s="23">
        <v>0.4895833333333337</v>
      </c>
      <c r="P27" s="23">
        <v>0.4895833333333337</v>
      </c>
      <c r="Q27" s="20">
        <v>20</v>
      </c>
      <c r="S27" s="20" t="str">
        <f ca="1"/>
        <v>mardi 21 janvier 2025</v>
      </c>
    </row>
    <row r="28" spans="11:19">
      <c r="L28" s="20">
        <v>21</v>
      </c>
      <c r="M28" s="20">
        <v>21</v>
      </c>
      <c r="N28" s="23">
        <v>0.50000000000000033</v>
      </c>
      <c r="O28" s="23">
        <v>0.50000000000000033</v>
      </c>
      <c r="P28" s="23">
        <v>0.50000000000000033</v>
      </c>
      <c r="Q28" s="20">
        <v>21</v>
      </c>
      <c r="S28" s="20" t="str">
        <f ca="1"/>
        <v>mercredi 22 janvier 2025</v>
      </c>
    </row>
    <row r="29" spans="11:19">
      <c r="L29" s="20">
        <v>22</v>
      </c>
      <c r="M29" s="20">
        <v>22</v>
      </c>
      <c r="N29" s="23">
        <v>0.51041666666666696</v>
      </c>
      <c r="O29" s="23">
        <v>0.51041666666666696</v>
      </c>
      <c r="P29" s="23">
        <v>0.51041666666666696</v>
      </c>
      <c r="Q29" s="20">
        <v>22</v>
      </c>
      <c r="S29" s="20" t="str">
        <f ca="1"/>
        <v>jeudi 23 janvier 2025</v>
      </c>
    </row>
    <row r="30" spans="11:19">
      <c r="L30" s="20">
        <v>23</v>
      </c>
      <c r="N30" s="23">
        <v>0.52083333333333359</v>
      </c>
      <c r="O30" s="23">
        <v>0.52083333333333359</v>
      </c>
      <c r="P30" s="23">
        <v>0.52083333333333359</v>
      </c>
      <c r="Q30" s="20">
        <v>23</v>
      </c>
      <c r="S30" s="20" t="str">
        <f ca="1"/>
        <v>vendredi 24 janvier 2025</v>
      </c>
    </row>
    <row r="31" spans="11:19">
      <c r="L31" s="20">
        <v>24</v>
      </c>
      <c r="N31" s="23">
        <v>0.53125000000000022</v>
      </c>
      <c r="O31" s="23">
        <v>0.53125000000000022</v>
      </c>
      <c r="P31" s="23">
        <v>0.53125000000000022</v>
      </c>
      <c r="Q31" s="20">
        <v>24</v>
      </c>
      <c r="S31" s="20" t="str">
        <f ca="1"/>
        <v>samedi 25 janvier 2025</v>
      </c>
    </row>
    <row r="32" spans="11:19">
      <c r="L32" s="20">
        <v>25</v>
      </c>
      <c r="N32" s="23">
        <v>0.54166666666666685</v>
      </c>
      <c r="O32" s="23">
        <v>0.54166666666666685</v>
      </c>
      <c r="P32" s="23">
        <v>0.54166666666666685</v>
      </c>
      <c r="Q32" s="20">
        <v>25</v>
      </c>
      <c r="S32" s="20" t="str">
        <f ca="1"/>
        <v>dimanche 26 janvier 2025</v>
      </c>
    </row>
    <row r="33" spans="12:19">
      <c r="L33" s="20">
        <v>26</v>
      </c>
      <c r="N33" s="23">
        <v>0.55208333333333348</v>
      </c>
      <c r="O33" s="23">
        <v>0.55208333333333348</v>
      </c>
      <c r="P33" s="23">
        <v>0.55208333333333348</v>
      </c>
      <c r="S33" s="20" t="str">
        <f ca="1"/>
        <v>lundi 27 janvier 2025</v>
      </c>
    </row>
    <row r="34" spans="12:19" ht="15.6" customHeight="1">
      <c r="L34" s="20">
        <v>27</v>
      </c>
      <c r="N34" s="23">
        <v>0.56250000000000011</v>
      </c>
      <c r="O34" s="23">
        <v>0.56250000000000011</v>
      </c>
      <c r="P34" s="23">
        <v>0.56250000000000011</v>
      </c>
      <c r="S34" s="20" t="str">
        <f ca="1"/>
        <v>mardi 28 janvier 2025</v>
      </c>
    </row>
    <row r="35" spans="12:19">
      <c r="L35" s="20">
        <v>28</v>
      </c>
      <c r="N35" s="23">
        <v>0.57291666666666674</v>
      </c>
      <c r="O35" s="23">
        <v>0.57291666666666674</v>
      </c>
      <c r="P35" s="23">
        <v>0.57291666666666674</v>
      </c>
      <c r="S35" s="20" t="str">
        <f ca="1"/>
        <v>mercredi 29 janvier 2025</v>
      </c>
    </row>
    <row r="36" spans="12:19">
      <c r="L36" s="20">
        <v>29</v>
      </c>
      <c r="N36" s="23">
        <v>0.58333333333333337</v>
      </c>
      <c r="O36" s="23">
        <v>0.58333333333333337</v>
      </c>
      <c r="P36" s="23">
        <v>0.58333333333333337</v>
      </c>
      <c r="S36" s="20" t="str">
        <f ca="1"/>
        <v>jeudi 30 janvier 2025</v>
      </c>
    </row>
    <row r="37" spans="12:19">
      <c r="L37" s="20">
        <v>30</v>
      </c>
      <c r="N37" s="23">
        <v>0.59375</v>
      </c>
      <c r="O37" s="23">
        <v>0.59375</v>
      </c>
      <c r="P37" s="23">
        <v>0.59375</v>
      </c>
      <c r="S37" s="20" t="str">
        <f ca="1"/>
        <v>vendredi 31 janvier 2025</v>
      </c>
    </row>
    <row r="38" spans="12:19">
      <c r="L38" s="20">
        <v>31</v>
      </c>
      <c r="N38" s="23">
        <v>0.60416666666666663</v>
      </c>
      <c r="O38" s="23">
        <v>0.60416666666666663</v>
      </c>
      <c r="P38" s="23">
        <v>0.60416666666666663</v>
      </c>
      <c r="S38" s="20" t="str">
        <f ca="1"/>
        <v>samedi 1 février 2025</v>
      </c>
    </row>
    <row r="39" spans="12:19">
      <c r="L39" s="20">
        <v>32</v>
      </c>
      <c r="N39" s="23">
        <v>0.61458333333333326</v>
      </c>
      <c r="O39" s="23">
        <v>0.61458333333333326</v>
      </c>
      <c r="P39" s="23">
        <v>0.61458333333333326</v>
      </c>
      <c r="S39" s="20" t="str">
        <f ca="1"/>
        <v>dimanche 2 février 2025</v>
      </c>
    </row>
    <row r="40" spans="12:19">
      <c r="L40" s="20">
        <v>33</v>
      </c>
      <c r="N40" s="23">
        <v>0.62499999999999989</v>
      </c>
      <c r="O40" s="23">
        <v>0.62499999999999989</v>
      </c>
      <c r="P40" s="23">
        <v>0.62499999999999989</v>
      </c>
      <c r="S40" s="20" t="str">
        <f ca="1"/>
        <v>lundi 3 février 2025</v>
      </c>
    </row>
    <row r="41" spans="12:19">
      <c r="L41" s="20">
        <v>34</v>
      </c>
      <c r="N41" s="23">
        <v>0.63541666666666652</v>
      </c>
      <c r="O41" s="23">
        <v>0.63541666666666652</v>
      </c>
      <c r="P41" s="23">
        <v>0.63541666666666652</v>
      </c>
      <c r="S41" s="20" t="str">
        <f ca="1"/>
        <v>mardi 4 février 2025</v>
      </c>
    </row>
    <row r="42" spans="12:19">
      <c r="L42" s="20">
        <v>35</v>
      </c>
      <c r="N42" s="23">
        <v>0.64583333333333315</v>
      </c>
      <c r="O42" s="23">
        <v>0.64583333333333315</v>
      </c>
      <c r="P42" s="23">
        <v>0.64583333333333315</v>
      </c>
      <c r="S42" s="20" t="str">
        <f ca="1"/>
        <v>mercredi 5 février 2025</v>
      </c>
    </row>
    <row r="43" spans="12:19">
      <c r="L43" s="20">
        <v>36</v>
      </c>
      <c r="N43" s="23">
        <v>0.65624999999999978</v>
      </c>
      <c r="O43" s="23">
        <v>0.65624999999999978</v>
      </c>
      <c r="P43" s="23">
        <v>0.65624999999999978</v>
      </c>
      <c r="S43" s="20" t="str">
        <f ca="1"/>
        <v>jeudi 6 février 2025</v>
      </c>
    </row>
    <row r="44" spans="12:19">
      <c r="L44" s="20">
        <v>37</v>
      </c>
      <c r="N44" s="23">
        <v>0.66666666666666641</v>
      </c>
      <c r="O44" s="23">
        <v>0.66666666666666641</v>
      </c>
      <c r="P44" s="23">
        <v>0.66666666666666641</v>
      </c>
      <c r="S44" s="20" t="str">
        <f ca="1"/>
        <v>vendredi 7 février 2025</v>
      </c>
    </row>
    <row r="45" spans="12:19">
      <c r="L45" s="20">
        <v>38</v>
      </c>
      <c r="N45" s="23">
        <v>0.67708333333333304</v>
      </c>
      <c r="O45" s="23">
        <v>0.67708333333333304</v>
      </c>
      <c r="P45" s="23">
        <v>0.67708333333333304</v>
      </c>
      <c r="S45" s="20" t="str">
        <f ca="1"/>
        <v>samedi 8 février 2025</v>
      </c>
    </row>
    <row r="46" spans="12:19">
      <c r="L46" s="20">
        <v>39</v>
      </c>
      <c r="N46" s="23">
        <v>0.68749999999999967</v>
      </c>
      <c r="O46" s="23">
        <v>0.68749999999999967</v>
      </c>
      <c r="P46" s="23">
        <v>0.68749999999999967</v>
      </c>
      <c r="S46" s="20" t="str">
        <f ca="1"/>
        <v>dimanche 9 février 2025</v>
      </c>
    </row>
    <row r="47" spans="12:19">
      <c r="L47" s="20">
        <v>40</v>
      </c>
      <c r="N47" s="23">
        <v>0.6979166666666663</v>
      </c>
      <c r="O47" s="23">
        <v>0.6979166666666663</v>
      </c>
      <c r="P47" s="23">
        <v>0.6979166666666663</v>
      </c>
      <c r="S47" s="20" t="str">
        <f ca="1"/>
        <v>lundi 10 février 2025</v>
      </c>
    </row>
    <row r="48" spans="12:19">
      <c r="L48" s="20">
        <v>41</v>
      </c>
      <c r="N48" s="23">
        <v>0.70833333333333293</v>
      </c>
      <c r="O48" s="23">
        <v>0.70833333333333293</v>
      </c>
      <c r="P48" s="23">
        <v>0.70833333333333293</v>
      </c>
      <c r="S48" s="20" t="str">
        <f ca="1"/>
        <v>mardi 11 février 2025</v>
      </c>
    </row>
    <row r="49" spans="12:19">
      <c r="L49" s="20">
        <v>42</v>
      </c>
      <c r="N49" s="23">
        <v>0.71874999999999956</v>
      </c>
      <c r="O49" s="23">
        <v>0.71874999999999956</v>
      </c>
      <c r="P49" s="23">
        <v>0.71874999999999956</v>
      </c>
      <c r="S49" s="20" t="str">
        <f ca="1"/>
        <v>mercredi 12 février 2025</v>
      </c>
    </row>
    <row r="50" spans="12:19">
      <c r="L50" s="20">
        <v>43</v>
      </c>
      <c r="N50" s="23">
        <v>0.72916666666666619</v>
      </c>
      <c r="O50" s="23">
        <v>0.72916666666666619</v>
      </c>
      <c r="P50" s="23">
        <v>0.72916666666666619</v>
      </c>
      <c r="S50" s="20" t="str">
        <f ca="1"/>
        <v>jeudi 13 février 2025</v>
      </c>
    </row>
    <row r="51" spans="12:19">
      <c r="L51" s="20">
        <v>44</v>
      </c>
      <c r="N51" s="23">
        <v>0.73958333333333282</v>
      </c>
      <c r="O51" s="23">
        <v>0.73958333333333282</v>
      </c>
      <c r="P51" s="23">
        <v>0.73958333333333282</v>
      </c>
      <c r="S51" s="20" t="str">
        <f ca="1"/>
        <v>vendredi 14 février 2025</v>
      </c>
    </row>
    <row r="52" spans="12:19">
      <c r="L52" s="20">
        <v>45</v>
      </c>
      <c r="N52" s="23">
        <v>0.74999999999999944</v>
      </c>
      <c r="O52" s="23">
        <v>0.74999999999999944</v>
      </c>
      <c r="P52" s="23">
        <v>0.74999999999999944</v>
      </c>
      <c r="S52" s="20" t="str">
        <f ca="1"/>
        <v>samedi 15 février 2025</v>
      </c>
    </row>
    <row r="53" spans="12:19">
      <c r="L53" s="20">
        <v>46</v>
      </c>
      <c r="N53" s="23">
        <v>0.76041666666666607</v>
      </c>
      <c r="O53" s="23">
        <v>0.76041666666666607</v>
      </c>
      <c r="P53" s="23">
        <v>0.76041666666666607</v>
      </c>
      <c r="S53" s="20" t="str">
        <f ca="1"/>
        <v>dimanche 16 février 2025</v>
      </c>
    </row>
    <row r="54" spans="12:19">
      <c r="L54" s="20">
        <v>47</v>
      </c>
      <c r="N54" s="23">
        <v>0.7708333333333327</v>
      </c>
      <c r="O54" s="23">
        <v>0.7708333333333327</v>
      </c>
      <c r="P54" s="23">
        <v>0.7708333333333327</v>
      </c>
      <c r="S54" s="20" t="str">
        <f ca="1"/>
        <v>lundi 17 février 2025</v>
      </c>
    </row>
    <row r="55" spans="12:19">
      <c r="L55" s="20">
        <v>48</v>
      </c>
      <c r="N55" s="23">
        <v>0.78124999999999933</v>
      </c>
      <c r="O55" s="23">
        <v>0.78124999999999933</v>
      </c>
      <c r="P55" s="23">
        <v>0.78124999999999933</v>
      </c>
      <c r="S55" s="20" t="str">
        <f ca="1"/>
        <v>mardi 18 février 2025</v>
      </c>
    </row>
    <row r="56" spans="12:19">
      <c r="L56" s="20">
        <v>49</v>
      </c>
      <c r="N56" s="23">
        <v>0.79166666666666596</v>
      </c>
      <c r="O56" s="23">
        <v>0.79166666666666596</v>
      </c>
      <c r="P56" s="23">
        <v>0.79166666666666596</v>
      </c>
      <c r="S56" s="20" t="str">
        <f ca="1"/>
        <v>mercredi 19 février 2025</v>
      </c>
    </row>
    <row r="57" spans="12:19">
      <c r="L57" s="20">
        <v>50</v>
      </c>
      <c r="N57" s="23">
        <v>0.80208333333333259</v>
      </c>
      <c r="O57" s="23">
        <v>0.80208333333333259</v>
      </c>
      <c r="P57" s="23">
        <v>0.80208333333333259</v>
      </c>
      <c r="S57" s="20" t="str">
        <f ca="1"/>
        <v>jeudi 20 février 2025</v>
      </c>
    </row>
    <row r="58" spans="12:19">
      <c r="L58" s="20">
        <v>51</v>
      </c>
      <c r="N58" s="23">
        <v>0.81249999999999922</v>
      </c>
      <c r="O58" s="23">
        <v>0.81249999999999922</v>
      </c>
      <c r="P58" s="23">
        <v>0.81249999999999922</v>
      </c>
      <c r="S58" s="20" t="str">
        <f ca="1"/>
        <v>vendredi 21 février 2025</v>
      </c>
    </row>
    <row r="59" spans="12:19">
      <c r="L59" s="20">
        <v>52</v>
      </c>
      <c r="N59" s="23">
        <v>0.82291666666666585</v>
      </c>
      <c r="O59" s="23">
        <v>0.82291666666666585</v>
      </c>
      <c r="P59" s="23">
        <v>0.82291666666666585</v>
      </c>
      <c r="S59" s="20" t="str">
        <f ca="1"/>
        <v>samedi 22 février 2025</v>
      </c>
    </row>
    <row r="60" spans="12:19">
      <c r="L60" s="20">
        <v>53</v>
      </c>
      <c r="N60" s="23">
        <v>0.83333333333333248</v>
      </c>
      <c r="O60" s="23">
        <v>0.83333333333333248</v>
      </c>
      <c r="P60" s="23">
        <v>0.83333333333333248</v>
      </c>
      <c r="S60" s="20" t="str">
        <f ca="1"/>
        <v>dimanche 23 février 2025</v>
      </c>
    </row>
    <row r="61" spans="12:19">
      <c r="L61" s="20">
        <v>54</v>
      </c>
      <c r="N61" s="23">
        <v>0.84374999999999911</v>
      </c>
      <c r="O61" s="23">
        <v>0.84374999999999911</v>
      </c>
      <c r="P61" s="23">
        <v>0.84374999999999911</v>
      </c>
      <c r="S61" s="20" t="str">
        <f ca="1"/>
        <v>lundi 24 février 2025</v>
      </c>
    </row>
    <row r="62" spans="12:19">
      <c r="L62" s="20">
        <v>55</v>
      </c>
      <c r="N62" s="23">
        <v>0.85416666666666574</v>
      </c>
      <c r="O62" s="23">
        <v>0.85416666666666574</v>
      </c>
      <c r="P62" s="23">
        <v>0.85416666666666574</v>
      </c>
      <c r="S62" s="20" t="str">
        <f ca="1"/>
        <v>mardi 25 février 2025</v>
      </c>
    </row>
    <row r="63" spans="12:19">
      <c r="L63" s="20">
        <v>56</v>
      </c>
      <c r="N63" s="23">
        <v>0.86458333333333237</v>
      </c>
      <c r="O63" s="23">
        <v>0.86458333333333237</v>
      </c>
      <c r="P63" s="23">
        <v>0.86458333333333237</v>
      </c>
      <c r="S63" s="20" t="str">
        <f ca="1"/>
        <v>mercredi 26 février 2025</v>
      </c>
    </row>
    <row r="64" spans="12:19">
      <c r="L64" s="20">
        <v>57</v>
      </c>
      <c r="N64" s="23">
        <v>0.874999999999999</v>
      </c>
      <c r="O64" s="23">
        <v>0.874999999999999</v>
      </c>
      <c r="P64" s="23">
        <v>0.874999999999999</v>
      </c>
      <c r="S64" s="20" t="str">
        <f ca="1"/>
        <v>jeudi 27 février 2025</v>
      </c>
    </row>
    <row r="65" spans="12:19">
      <c r="L65" s="20">
        <v>58</v>
      </c>
      <c r="P65" s="23">
        <v>0.88541666666666563</v>
      </c>
      <c r="S65" s="20" t="str">
        <f ca="1"/>
        <v>vendredi 28 février 2025</v>
      </c>
    </row>
    <row r="66" spans="12:19">
      <c r="L66" s="20">
        <v>59</v>
      </c>
      <c r="P66" s="23">
        <v>0.89583333333333226</v>
      </c>
      <c r="S66" s="20" t="str">
        <f ca="1"/>
        <v>samedi 1 mars 2025</v>
      </c>
    </row>
    <row r="67" spans="12:19">
      <c r="L67" s="20">
        <v>60</v>
      </c>
      <c r="P67" s="23">
        <v>0.90624999999999889</v>
      </c>
      <c r="S67" s="20" t="str">
        <f ca="1"/>
        <v>dimanche 2 mars 2025</v>
      </c>
    </row>
    <row r="68" spans="12:19">
      <c r="L68" s="20">
        <v>61</v>
      </c>
      <c r="P68" s="23">
        <v>0.91666666666666552</v>
      </c>
      <c r="S68" s="20" t="str">
        <f ca="1"/>
        <v>lundi 3 mars 2025</v>
      </c>
    </row>
    <row r="69" spans="12:19">
      <c r="L69" s="20">
        <v>62</v>
      </c>
      <c r="P69" s="23">
        <v>0.92708333333333215</v>
      </c>
      <c r="S69" s="20" t="str">
        <f ca="1"/>
        <v>mardi 4 mars 2025</v>
      </c>
    </row>
    <row r="70" spans="12:19">
      <c r="L70" s="20">
        <v>63</v>
      </c>
      <c r="P70" s="23">
        <v>0.93749999999999878</v>
      </c>
      <c r="S70" s="20" t="str">
        <f ca="1"/>
        <v>mercredi 5 mars 2025</v>
      </c>
    </row>
    <row r="71" spans="12:19">
      <c r="L71" s="20">
        <v>64</v>
      </c>
      <c r="P71" s="23">
        <v>0.94791666666666541</v>
      </c>
      <c r="S71" s="20" t="str">
        <f ca="1"/>
        <v>jeudi 6 mars 2025</v>
      </c>
    </row>
    <row r="72" spans="12:19">
      <c r="L72" s="20">
        <v>65</v>
      </c>
      <c r="P72" s="23">
        <v>0.95833333333333204</v>
      </c>
      <c r="S72" s="20" t="str">
        <f ca="1"/>
        <v>vendredi 7 mars 2025</v>
      </c>
    </row>
    <row r="73" spans="12:19">
      <c r="L73" s="20">
        <v>66</v>
      </c>
      <c r="S73" s="20" t="str">
        <f ca="1"/>
        <v>samedi 8 mars 2025</v>
      </c>
    </row>
    <row r="74" spans="12:19">
      <c r="L74" s="20">
        <v>67</v>
      </c>
      <c r="S74" s="20" t="str">
        <f ca="1"/>
        <v>dimanche 9 mars 2025</v>
      </c>
    </row>
    <row r="75" spans="12:19">
      <c r="L75" s="20">
        <v>68</v>
      </c>
      <c r="S75" s="20" t="str">
        <f ca="1"/>
        <v>lundi 10 mars 2025</v>
      </c>
    </row>
    <row r="76" spans="12:19">
      <c r="L76" s="20">
        <v>69</v>
      </c>
      <c r="S76" s="20" t="str">
        <f ca="1"/>
        <v>mardi 11 mars 2025</v>
      </c>
    </row>
    <row r="77" spans="12:19">
      <c r="L77" s="20">
        <v>70</v>
      </c>
      <c r="S77" s="20" t="str">
        <f ca="1"/>
        <v>mercredi 12 mars 2025</v>
      </c>
    </row>
    <row r="78" spans="12:19">
      <c r="L78" s="20">
        <v>71</v>
      </c>
      <c r="S78" s="20" t="str">
        <f ca="1"/>
        <v>jeudi 13 mars 2025</v>
      </c>
    </row>
    <row r="79" spans="12:19">
      <c r="L79" s="20">
        <v>72</v>
      </c>
      <c r="S79" s="20" t="str">
        <f ca="1"/>
        <v>vendredi 14 mars 2025</v>
      </c>
    </row>
    <row r="80" spans="12:19">
      <c r="L80" s="20">
        <v>73</v>
      </c>
      <c r="S80" s="20" t="str">
        <f ca="1"/>
        <v>samedi 15 mars 2025</v>
      </c>
    </row>
    <row r="81" spans="12:19">
      <c r="L81" s="20">
        <v>74</v>
      </c>
      <c r="S81" s="20" t="str">
        <f ca="1"/>
        <v>dimanche 16 mars 2025</v>
      </c>
    </row>
    <row r="82" spans="12:19">
      <c r="L82" s="20">
        <v>75</v>
      </c>
      <c r="S82" s="20" t="str">
        <f ca="1"/>
        <v>lundi 17 mars 2025</v>
      </c>
    </row>
    <row r="83" spans="12:19">
      <c r="L83" s="20">
        <v>76</v>
      </c>
      <c r="S83" s="20" t="str">
        <f ca="1"/>
        <v>mardi 18 mars 2025</v>
      </c>
    </row>
    <row r="84" spans="12:19">
      <c r="L84" s="20">
        <v>77</v>
      </c>
      <c r="S84" s="20" t="str">
        <f ca="1"/>
        <v>mercredi 19 mars 2025</v>
      </c>
    </row>
    <row r="85" spans="12:19">
      <c r="L85" s="20">
        <v>78</v>
      </c>
      <c r="S85" s="20" t="str">
        <f ca="1"/>
        <v>jeudi 20 mars 2025</v>
      </c>
    </row>
    <row r="86" spans="12:19">
      <c r="L86" s="20">
        <v>79</v>
      </c>
      <c r="S86" s="20" t="str">
        <f ca="1"/>
        <v>vendredi 21 mars 2025</v>
      </c>
    </row>
    <row r="87" spans="12:19">
      <c r="L87" s="20">
        <v>80</v>
      </c>
      <c r="S87" s="20" t="str">
        <f ca="1"/>
        <v>samedi 22 mars 2025</v>
      </c>
    </row>
    <row r="88" spans="12:19">
      <c r="L88" s="20">
        <v>81</v>
      </c>
      <c r="S88" s="20" t="str">
        <f ca="1"/>
        <v>dimanche 23 mars 2025</v>
      </c>
    </row>
    <row r="89" spans="12:19">
      <c r="L89" s="20">
        <v>82</v>
      </c>
      <c r="S89" s="20" t="str">
        <f ca="1"/>
        <v>lundi 24 mars 2025</v>
      </c>
    </row>
    <row r="90" spans="12:19">
      <c r="L90" s="20">
        <v>83</v>
      </c>
      <c r="S90" s="20" t="str">
        <f ca="1"/>
        <v>mardi 25 mars 2025</v>
      </c>
    </row>
    <row r="91" spans="12:19">
      <c r="L91" s="20">
        <v>84</v>
      </c>
      <c r="S91" s="20" t="str">
        <f ca="1"/>
        <v>mercredi 26 mars 2025</v>
      </c>
    </row>
    <row r="92" spans="12:19">
      <c r="L92" s="20">
        <v>85</v>
      </c>
      <c r="S92" s="20" t="str">
        <f ca="1"/>
        <v>jeudi 27 mars 2025</v>
      </c>
    </row>
    <row r="93" spans="12:19">
      <c r="L93" s="20">
        <v>86</v>
      </c>
      <c r="S93" s="20" t="str">
        <f ca="1"/>
        <v>vendredi 28 mars 2025</v>
      </c>
    </row>
    <row r="94" spans="12:19">
      <c r="L94" s="20">
        <v>87</v>
      </c>
      <c r="S94" s="20" t="str">
        <f ca="1"/>
        <v>samedi 29 mars 2025</v>
      </c>
    </row>
    <row r="95" spans="12:19">
      <c r="L95" s="20">
        <v>88</v>
      </c>
      <c r="S95" s="20" t="str">
        <f ca="1"/>
        <v>dimanche 30 mars 2025</v>
      </c>
    </row>
    <row r="96" spans="12:19">
      <c r="L96" s="20">
        <v>89</v>
      </c>
      <c r="S96" s="20" t="str">
        <f ca="1"/>
        <v>lundi 31 mars 2025</v>
      </c>
    </row>
    <row r="97" spans="12:19">
      <c r="L97" s="20">
        <v>90</v>
      </c>
      <c r="S97" s="20" t="str">
        <f ca="1"/>
        <v>mardi 1 avril 2025</v>
      </c>
    </row>
    <row r="98" spans="12:19">
      <c r="L98" s="20">
        <v>91</v>
      </c>
      <c r="S98" s="20" t="str">
        <f ca="1"/>
        <v>mercredi 2 avril 2025</v>
      </c>
    </row>
    <row r="99" spans="12:19">
      <c r="L99" s="20">
        <v>92</v>
      </c>
      <c r="S99" s="20" t="str">
        <f ca="1"/>
        <v>jeudi 3 avril 2025</v>
      </c>
    </row>
    <row r="100" spans="12:19">
      <c r="L100" s="20">
        <v>93</v>
      </c>
      <c r="S100" s="20" t="str">
        <f ca="1"/>
        <v>vendredi 4 avril 2025</v>
      </c>
    </row>
    <row r="101" spans="12:19">
      <c r="L101" s="20">
        <v>94</v>
      </c>
      <c r="S101" s="20" t="str">
        <f ca="1"/>
        <v>samedi 5 avril 2025</v>
      </c>
    </row>
    <row r="102" spans="12:19">
      <c r="L102" s="20">
        <v>95</v>
      </c>
      <c r="S102" s="20" t="str">
        <f ca="1"/>
        <v>dimanche 6 avril 2025</v>
      </c>
    </row>
    <row r="103" spans="12:19">
      <c r="L103" s="20">
        <v>96</v>
      </c>
      <c r="S103" s="20" t="str">
        <f ca="1"/>
        <v>lundi 7 avril 2025</v>
      </c>
    </row>
    <row r="104" spans="12:19">
      <c r="L104" s="20">
        <v>97</v>
      </c>
      <c r="S104" s="20" t="str">
        <f ca="1"/>
        <v>mardi 8 avril 2025</v>
      </c>
    </row>
    <row r="105" spans="12:19">
      <c r="L105" s="20">
        <v>98</v>
      </c>
      <c r="S105" s="20" t="str">
        <f ca="1"/>
        <v>mercredi 9 avril 2025</v>
      </c>
    </row>
    <row r="106" spans="12:19">
      <c r="L106" s="20">
        <v>99</v>
      </c>
      <c r="S106" s="20" t="str">
        <f ca="1"/>
        <v>jeudi 10 avril 2025</v>
      </c>
    </row>
    <row r="107" spans="12:19">
      <c r="L107" s="20">
        <v>100</v>
      </c>
      <c r="S107" s="20" t="str">
        <f ca="1"/>
        <v>vendredi 11 avril 2025</v>
      </c>
    </row>
    <row r="108" spans="12:19">
      <c r="S108" s="20" t="str">
        <f ca="1"/>
        <v>samedi 12 avril 2025</v>
      </c>
    </row>
    <row r="109" spans="12:19">
      <c r="S109" s="20" t="str">
        <f ca="1"/>
        <v>dimanche 13 avril 2025</v>
      </c>
    </row>
    <row r="110" spans="12:19">
      <c r="S110" s="20" t="str">
        <f ca="1"/>
        <v>lundi 14 avril 2025</v>
      </c>
    </row>
    <row r="111" spans="12:19">
      <c r="S111" s="20" t="str">
        <f ca="1"/>
        <v>mardi 15 avril 2025</v>
      </c>
    </row>
    <row r="112" spans="12:19">
      <c r="S112" s="20" t="str">
        <f ca="1"/>
        <v>mercredi 16 avril 2025</v>
      </c>
    </row>
    <row r="113" spans="19:19">
      <c r="S113" s="20" t="str">
        <f ca="1"/>
        <v>jeudi 17 avril 2025</v>
      </c>
    </row>
    <row r="114" spans="19:19">
      <c r="S114" s="20" t="str">
        <f ca="1"/>
        <v>vendredi 18 avril 2025</v>
      </c>
    </row>
    <row r="115" spans="19:19">
      <c r="S115" s="20" t="str">
        <f ca="1"/>
        <v>samedi 19 avril 2025</v>
      </c>
    </row>
    <row r="116" spans="19:19">
      <c r="S116" s="20" t="str">
        <f ca="1"/>
        <v>dimanche 20 avril 2025</v>
      </c>
    </row>
    <row r="117" spans="19:19">
      <c r="S117" s="20" t="str">
        <f ca="1"/>
        <v>lundi 21 avril 2025</v>
      </c>
    </row>
    <row r="118" spans="19:19">
      <c r="S118" s="20" t="str">
        <f ca="1"/>
        <v>mardi 22 avril 2025</v>
      </c>
    </row>
    <row r="119" spans="19:19">
      <c r="S119" s="20" t="str">
        <f ca="1"/>
        <v>mercredi 23 avril 2025</v>
      </c>
    </row>
    <row r="120" spans="19:19">
      <c r="S120" s="20" t="str">
        <f ca="1"/>
        <v>jeudi 24 avril 2025</v>
      </c>
    </row>
    <row r="121" spans="19:19">
      <c r="S121" s="20" t="str">
        <f ca="1"/>
        <v>vendredi 25 avril 2025</v>
      </c>
    </row>
    <row r="122" spans="19:19">
      <c r="S122" s="20" t="str">
        <f ca="1"/>
        <v>samedi 26 avril 2025</v>
      </c>
    </row>
    <row r="123" spans="19:19">
      <c r="S123" s="20" t="str">
        <f ca="1"/>
        <v>dimanche 27 avril 2025</v>
      </c>
    </row>
    <row r="124" spans="19:19">
      <c r="S124" s="20" t="str">
        <f ca="1"/>
        <v>lundi 28 avril 2025</v>
      </c>
    </row>
    <row r="125" spans="19:19">
      <c r="S125" s="20" t="str">
        <f ca="1"/>
        <v>mardi 29 avril 2025</v>
      </c>
    </row>
    <row r="126" spans="19:19">
      <c r="S126" s="20" t="str">
        <f ca="1"/>
        <v>mercredi 30 avril 2025</v>
      </c>
    </row>
    <row r="127" spans="19:19">
      <c r="S127" s="20" t="str">
        <f ca="1"/>
        <v>jeudi 1 mai 2025</v>
      </c>
    </row>
    <row r="128" spans="19:19">
      <c r="S128" s="20" t="str">
        <f ca="1"/>
        <v>vendredi 2 mai 2025</v>
      </c>
    </row>
    <row r="129" spans="19:19">
      <c r="S129" s="20" t="str">
        <f ca="1"/>
        <v>samedi 3 mai 2025</v>
      </c>
    </row>
    <row r="130" spans="19:19">
      <c r="S130" s="20" t="str">
        <f ca="1"/>
        <v>dimanche 4 mai 2025</v>
      </c>
    </row>
    <row r="131" spans="19:19">
      <c r="S131" s="20" t="str">
        <f ca="1"/>
        <v>lundi 5 mai 2025</v>
      </c>
    </row>
    <row r="132" spans="19:19">
      <c r="S132" s="20" t="str">
        <f ca="1"/>
        <v>mardi 6 mai 2025</v>
      </c>
    </row>
    <row r="133" spans="19:19">
      <c r="S133" s="20" t="str">
        <f ca="1"/>
        <v>mercredi 7 mai 2025</v>
      </c>
    </row>
    <row r="134" spans="19:19">
      <c r="S134" s="20" t="str">
        <f ca="1"/>
        <v>jeudi 8 mai 2025</v>
      </c>
    </row>
    <row r="135" spans="19:19">
      <c r="S135" s="20" t="str">
        <f ca="1"/>
        <v>vendredi 9 mai 2025</v>
      </c>
    </row>
    <row r="136" spans="19:19">
      <c r="S136" s="20" t="str">
        <f ca="1"/>
        <v>samedi 10 mai 2025</v>
      </c>
    </row>
    <row r="137" spans="19:19">
      <c r="S137" s="20" t="str">
        <f ca="1"/>
        <v>dimanche 11 mai 2025</v>
      </c>
    </row>
    <row r="138" spans="19:19">
      <c r="S138" s="20" t="str">
        <f ca="1"/>
        <v>lundi 12 mai 2025</v>
      </c>
    </row>
    <row r="139" spans="19:19">
      <c r="S139" s="20" t="str">
        <f ca="1"/>
        <v>mardi 13 mai 2025</v>
      </c>
    </row>
    <row r="140" spans="19:19">
      <c r="S140" s="20" t="str">
        <f ca="1"/>
        <v>mercredi 14 mai 2025</v>
      </c>
    </row>
    <row r="141" spans="19:19">
      <c r="S141" s="20" t="str">
        <f ca="1"/>
        <v>jeudi 15 mai 2025</v>
      </c>
    </row>
    <row r="142" spans="19:19">
      <c r="S142" s="20" t="str">
        <f ca="1"/>
        <v>vendredi 16 mai 2025</v>
      </c>
    </row>
    <row r="143" spans="19:19">
      <c r="S143" s="20" t="str">
        <f ca="1"/>
        <v>samedi 17 mai 2025</v>
      </c>
    </row>
    <row r="144" spans="19:19">
      <c r="S144" s="20" t="str">
        <f ca="1"/>
        <v>dimanche 18 mai 2025</v>
      </c>
    </row>
    <row r="145" spans="19:19">
      <c r="S145" s="20" t="str">
        <f ca="1"/>
        <v>lundi 19 mai 2025</v>
      </c>
    </row>
    <row r="146" spans="19:19">
      <c r="S146" s="20" t="str">
        <f ca="1"/>
        <v>mardi 20 mai 2025</v>
      </c>
    </row>
    <row r="147" spans="19:19">
      <c r="S147" s="20" t="str">
        <f ca="1"/>
        <v>mercredi 21 mai 2025</v>
      </c>
    </row>
    <row r="148" spans="19:19">
      <c r="S148" s="20" t="str">
        <f ca="1"/>
        <v>jeudi 22 mai 2025</v>
      </c>
    </row>
    <row r="149" spans="19:19">
      <c r="S149" s="20" t="str">
        <f ca="1"/>
        <v>vendredi 23 mai 2025</v>
      </c>
    </row>
    <row r="150" spans="19:19">
      <c r="S150" s="20" t="str">
        <f ca="1"/>
        <v>samedi 24 mai 2025</v>
      </c>
    </row>
    <row r="151" spans="19:19">
      <c r="S151" s="20" t="str">
        <f ca="1"/>
        <v>dimanche 25 mai 2025</v>
      </c>
    </row>
    <row r="152" spans="19:19">
      <c r="S152" s="20" t="str">
        <f ca="1"/>
        <v>lundi 26 mai 2025</v>
      </c>
    </row>
    <row r="153" spans="19:19">
      <c r="S153" s="20" t="str">
        <f ca="1"/>
        <v>mardi 27 mai 2025</v>
      </c>
    </row>
    <row r="154" spans="19:19">
      <c r="S154" s="20" t="str">
        <f ca="1"/>
        <v>mercredi 28 mai 2025</v>
      </c>
    </row>
    <row r="155" spans="19:19">
      <c r="S155" s="20" t="str">
        <f ca="1"/>
        <v>jeudi 29 mai 2025</v>
      </c>
    </row>
    <row r="156" spans="19:19">
      <c r="S156" s="20" t="str">
        <f ca="1"/>
        <v>vendredi 30 mai 2025</v>
      </c>
    </row>
    <row r="157" spans="19:19">
      <c r="S157" s="20" t="str">
        <f ca="1"/>
        <v>samedi 31 mai 2025</v>
      </c>
    </row>
    <row r="158" spans="19:19">
      <c r="S158" s="20" t="str">
        <f ca="1"/>
        <v>dimanche 1 juin 2025</v>
      </c>
    </row>
    <row r="159" spans="19:19">
      <c r="S159" s="20" t="str">
        <f ca="1"/>
        <v>lundi 2 juin 2025</v>
      </c>
    </row>
    <row r="160" spans="19:19">
      <c r="S160" s="20" t="str">
        <f ca="1"/>
        <v>mardi 3 juin 2025</v>
      </c>
    </row>
    <row r="161" spans="19:19">
      <c r="S161" s="20" t="str">
        <f ca="1"/>
        <v>mercredi 4 juin 2025</v>
      </c>
    </row>
    <row r="162" spans="19:19">
      <c r="S162" s="20" t="str">
        <f ca="1"/>
        <v>jeudi 5 juin 2025</v>
      </c>
    </row>
    <row r="163" spans="19:19">
      <c r="S163" s="20" t="str">
        <f ca="1"/>
        <v>vendredi 6 juin 2025</v>
      </c>
    </row>
    <row r="164" spans="19:19">
      <c r="S164" s="20" t="str">
        <f ca="1"/>
        <v>samedi 7 juin 2025</v>
      </c>
    </row>
    <row r="165" spans="19:19">
      <c r="S165" s="20" t="str">
        <f ca="1"/>
        <v>dimanche 8 juin 2025</v>
      </c>
    </row>
    <row r="166" spans="19:19">
      <c r="S166" s="20" t="str">
        <f ca="1"/>
        <v>lundi 9 juin 2025</v>
      </c>
    </row>
    <row r="167" spans="19:19">
      <c r="S167" s="20" t="str">
        <f ca="1"/>
        <v>mardi 10 juin 2025</v>
      </c>
    </row>
    <row r="168" spans="19:19">
      <c r="S168" s="20" t="str">
        <f ca="1"/>
        <v>mercredi 11 juin 2025</v>
      </c>
    </row>
    <row r="169" spans="19:19">
      <c r="S169" s="20" t="str">
        <f ca="1"/>
        <v>jeudi 12 juin 2025</v>
      </c>
    </row>
    <row r="170" spans="19:19">
      <c r="S170" s="20" t="str">
        <f ca="1"/>
        <v>vendredi 13 juin 2025</v>
      </c>
    </row>
    <row r="171" spans="19:19">
      <c r="S171" s="20" t="str">
        <f ca="1"/>
        <v>samedi 14 juin 2025</v>
      </c>
    </row>
    <row r="172" spans="19:19">
      <c r="S172" s="20" t="str">
        <f ca="1"/>
        <v>dimanche 15 juin 2025</v>
      </c>
    </row>
    <row r="173" spans="19:19">
      <c r="S173" s="20" t="str">
        <f ca="1"/>
        <v>lundi 16 juin 2025</v>
      </c>
    </row>
    <row r="174" spans="19:19">
      <c r="S174" s="20" t="str">
        <f ca="1"/>
        <v>mardi 17 juin 2025</v>
      </c>
    </row>
    <row r="175" spans="19:19">
      <c r="S175" s="20" t="str">
        <f ca="1"/>
        <v>mercredi 18 juin 2025</v>
      </c>
    </row>
    <row r="176" spans="19:19">
      <c r="S176" s="20" t="str">
        <f ca="1"/>
        <v>jeudi 19 juin 2025</v>
      </c>
    </row>
    <row r="177" spans="19:19">
      <c r="S177" s="20" t="str">
        <f ca="1"/>
        <v>vendredi 20 juin 2025</v>
      </c>
    </row>
    <row r="178" spans="19:19">
      <c r="S178" s="20" t="str">
        <f ca="1"/>
        <v>samedi 21 juin 2025</v>
      </c>
    </row>
    <row r="179" spans="19:19">
      <c r="S179" s="20" t="str">
        <f ca="1"/>
        <v>dimanche 22 juin 2025</v>
      </c>
    </row>
    <row r="180" spans="19:19">
      <c r="S180" s="20" t="str">
        <f ca="1"/>
        <v>lundi 23 juin 2025</v>
      </c>
    </row>
    <row r="181" spans="19:19">
      <c r="S181" s="20" t="str">
        <f ca="1"/>
        <v>mardi 24 juin 2025</v>
      </c>
    </row>
    <row r="182" spans="19:19">
      <c r="S182" s="20" t="str">
        <f ca="1"/>
        <v>mercredi 25 juin 2025</v>
      </c>
    </row>
    <row r="183" spans="19:19">
      <c r="S183" s="20" t="str">
        <f ca="1"/>
        <v>jeudi 26 juin 2025</v>
      </c>
    </row>
    <row r="184" spans="19:19">
      <c r="S184" s="20" t="str">
        <f ca="1"/>
        <v>vendredi 27 juin 2025</v>
      </c>
    </row>
    <row r="185" spans="19:19">
      <c r="S185" s="20" t="str">
        <f ca="1"/>
        <v>samedi 28 juin 2025</v>
      </c>
    </row>
    <row r="186" spans="19:19">
      <c r="S186" s="20" t="str">
        <f ca="1"/>
        <v>dimanche 29 juin 2025</v>
      </c>
    </row>
    <row r="187" spans="19:19">
      <c r="S187" s="20" t="str">
        <f ca="1"/>
        <v>lundi 30 juin 2025</v>
      </c>
    </row>
    <row r="188" spans="19:19">
      <c r="S188" s="20" t="str">
        <f ca="1"/>
        <v>mardi 1 juillet 2025</v>
      </c>
    </row>
    <row r="189" spans="19:19">
      <c r="S189" s="20" t="str">
        <f ca="1"/>
        <v>mercredi 2 juillet 2025</v>
      </c>
    </row>
    <row r="190" spans="19:19">
      <c r="S190" s="20" t="str">
        <f ca="1"/>
        <v>jeudi 3 juillet 2025</v>
      </c>
    </row>
    <row r="191" spans="19:19">
      <c r="S191" s="20" t="str">
        <f ca="1"/>
        <v>vendredi 4 juillet 2025</v>
      </c>
    </row>
    <row r="192" spans="19:19">
      <c r="S192" s="20" t="str">
        <f ca="1"/>
        <v>samedi 5 juillet 2025</v>
      </c>
    </row>
    <row r="193" spans="19:19">
      <c r="S193" s="20" t="str">
        <f ca="1"/>
        <v>dimanche 6 juillet 2025</v>
      </c>
    </row>
    <row r="194" spans="19:19">
      <c r="S194" s="20" t="str">
        <f ca="1"/>
        <v>lundi 7 juillet 2025</v>
      </c>
    </row>
    <row r="195" spans="19:19">
      <c r="S195" s="20" t="str">
        <f ca="1"/>
        <v>mardi 8 juillet 2025</v>
      </c>
    </row>
    <row r="196" spans="19:19">
      <c r="S196" s="20" t="str">
        <f ca="1"/>
        <v>mercredi 9 juillet 2025</v>
      </c>
    </row>
    <row r="197" spans="19:19">
      <c r="S197" s="20" t="str">
        <f ca="1"/>
        <v>jeudi 10 juillet 2025</v>
      </c>
    </row>
    <row r="198" spans="19:19">
      <c r="S198" s="20" t="str">
        <f ca="1"/>
        <v>vendredi 11 juillet 2025</v>
      </c>
    </row>
    <row r="199" spans="19:19">
      <c r="S199" s="20" t="str">
        <f ca="1"/>
        <v>samedi 12 juillet 2025</v>
      </c>
    </row>
    <row r="200" spans="19:19">
      <c r="S200" s="20" t="str">
        <f ca="1"/>
        <v>dimanche 13 juillet 2025</v>
      </c>
    </row>
    <row r="201" spans="19:19">
      <c r="S201" s="20" t="str">
        <f ca="1"/>
        <v>lundi 14 juillet 2025</v>
      </c>
    </row>
    <row r="202" spans="19:19">
      <c r="S202" s="20" t="str">
        <f ca="1"/>
        <v>mardi 15 juillet 2025</v>
      </c>
    </row>
    <row r="203" spans="19:19">
      <c r="S203" s="20" t="str">
        <f ca="1"/>
        <v>mercredi 16 juillet 2025</v>
      </c>
    </row>
    <row r="204" spans="19:19">
      <c r="S204" s="20" t="str">
        <f ca="1"/>
        <v>jeudi 17 juillet 2025</v>
      </c>
    </row>
    <row r="205" spans="19:19">
      <c r="S205" s="20" t="str">
        <f ca="1"/>
        <v>vendredi 18 juillet 2025</v>
      </c>
    </row>
    <row r="206" spans="19:19">
      <c r="S206" s="20" t="str">
        <f ca="1"/>
        <v>samedi 19 juillet 2025</v>
      </c>
    </row>
    <row r="207" spans="19:19">
      <c r="S207" s="20" t="str">
        <f ca="1"/>
        <v>dimanche 20 juillet 2025</v>
      </c>
    </row>
    <row r="208" spans="19:19">
      <c r="S208" s="20" t="str">
        <f ca="1"/>
        <v>lundi 21 juillet 2025</v>
      </c>
    </row>
    <row r="209" spans="19:19">
      <c r="S209" s="20" t="str">
        <f ca="1"/>
        <v>mardi 22 juillet 2025</v>
      </c>
    </row>
    <row r="210" spans="19:19">
      <c r="S210" s="20" t="str">
        <f ca="1"/>
        <v>mercredi 23 juillet 2025</v>
      </c>
    </row>
    <row r="211" spans="19:19">
      <c r="S211" s="20" t="str">
        <f ca="1"/>
        <v>jeudi 24 juillet 2025</v>
      </c>
    </row>
    <row r="212" spans="19:19">
      <c r="S212" s="20" t="str">
        <f ca="1"/>
        <v>vendredi 25 juillet 2025</v>
      </c>
    </row>
    <row r="213" spans="19:19">
      <c r="S213" s="20" t="str">
        <f ca="1"/>
        <v>samedi 26 juillet 2025</v>
      </c>
    </row>
    <row r="214" spans="19:19">
      <c r="S214" s="20" t="str">
        <f ca="1"/>
        <v>dimanche 27 juillet 2025</v>
      </c>
    </row>
    <row r="215" spans="19:19">
      <c r="S215" s="20" t="str">
        <f ca="1"/>
        <v>lundi 28 juillet 2025</v>
      </c>
    </row>
    <row r="216" spans="19:19">
      <c r="S216" s="20" t="str">
        <f ca="1"/>
        <v>mardi 29 juillet 2025</v>
      </c>
    </row>
    <row r="217" spans="19:19">
      <c r="S217" s="20" t="str">
        <f ca="1"/>
        <v>mercredi 30 juillet 2025</v>
      </c>
    </row>
    <row r="218" spans="19:19">
      <c r="S218" s="20" t="str">
        <f ca="1"/>
        <v>jeudi 31 juillet 2025</v>
      </c>
    </row>
    <row r="219" spans="19:19">
      <c r="S219" s="20" t="str">
        <f ca="1"/>
        <v>vendredi 1 août 2025</v>
      </c>
    </row>
    <row r="220" spans="19:19">
      <c r="S220" s="20" t="str">
        <f ca="1"/>
        <v>samedi 2 août 2025</v>
      </c>
    </row>
    <row r="221" spans="19:19">
      <c r="S221" s="20" t="str">
        <f ca="1"/>
        <v>dimanche 3 août 2025</v>
      </c>
    </row>
    <row r="222" spans="19:19">
      <c r="S222" s="20" t="str">
        <f ca="1"/>
        <v>lundi 4 août 2025</v>
      </c>
    </row>
    <row r="223" spans="19:19">
      <c r="S223" s="20" t="str">
        <f ca="1"/>
        <v>mardi 5 août 2025</v>
      </c>
    </row>
    <row r="224" spans="19:19">
      <c r="S224" s="20" t="str">
        <f ca="1"/>
        <v>mercredi 6 août 2025</v>
      </c>
    </row>
    <row r="225" spans="19:19">
      <c r="S225" s="20" t="str">
        <f ca="1"/>
        <v>jeudi 7 août 2025</v>
      </c>
    </row>
    <row r="226" spans="19:19">
      <c r="S226" s="20" t="str">
        <f ca="1"/>
        <v>vendredi 8 août 2025</v>
      </c>
    </row>
    <row r="227" spans="19:19">
      <c r="S227" s="20" t="str">
        <f ca="1"/>
        <v>samedi 9 août 2025</v>
      </c>
    </row>
    <row r="228" spans="19:19">
      <c r="S228" s="20" t="str">
        <f ca="1"/>
        <v>dimanche 10 août 2025</v>
      </c>
    </row>
    <row r="229" spans="19:19">
      <c r="S229" s="20" t="str">
        <f ca="1"/>
        <v>lundi 11 août 2025</v>
      </c>
    </row>
    <row r="230" spans="19:19">
      <c r="S230" s="20" t="str">
        <f ca="1"/>
        <v>mardi 12 août 2025</v>
      </c>
    </row>
    <row r="231" spans="19:19">
      <c r="S231" s="20" t="str">
        <f ca="1"/>
        <v>mercredi 13 août 2025</v>
      </c>
    </row>
    <row r="232" spans="19:19">
      <c r="S232" s="20" t="str">
        <f ca="1"/>
        <v>jeudi 14 août 2025</v>
      </c>
    </row>
    <row r="233" spans="19:19">
      <c r="S233" s="20" t="str">
        <f ca="1"/>
        <v>vendredi 15 août 2025</v>
      </c>
    </row>
    <row r="234" spans="19:19">
      <c r="S234" s="20" t="str">
        <f ca="1"/>
        <v>samedi 16 août 2025</v>
      </c>
    </row>
    <row r="235" spans="19:19">
      <c r="S235" s="20" t="str">
        <f ca="1"/>
        <v>dimanche 17 août 2025</v>
      </c>
    </row>
    <row r="236" spans="19:19">
      <c r="S236" s="20" t="str">
        <f ca="1"/>
        <v>lundi 18 août 2025</v>
      </c>
    </row>
    <row r="237" spans="19:19">
      <c r="S237" s="20" t="str">
        <f ca="1"/>
        <v>mardi 19 août 2025</v>
      </c>
    </row>
    <row r="238" spans="19:19">
      <c r="S238" s="20" t="str">
        <f ca="1"/>
        <v>mercredi 20 août 2025</v>
      </c>
    </row>
    <row r="239" spans="19:19">
      <c r="S239" s="20" t="str">
        <f ca="1"/>
        <v>jeudi 21 août 2025</v>
      </c>
    </row>
    <row r="240" spans="19:19">
      <c r="S240" s="20" t="str">
        <f ca="1"/>
        <v>vendredi 22 août 2025</v>
      </c>
    </row>
    <row r="241" spans="19:19">
      <c r="S241" s="20" t="str">
        <f ca="1"/>
        <v>samedi 23 août 2025</v>
      </c>
    </row>
    <row r="242" spans="19:19">
      <c r="S242" s="20" t="str">
        <f ca="1"/>
        <v>dimanche 24 août 2025</v>
      </c>
    </row>
    <row r="243" spans="19:19">
      <c r="S243" s="20" t="str">
        <f ca="1"/>
        <v>lundi 25 août 2025</v>
      </c>
    </row>
    <row r="244" spans="19:19">
      <c r="S244" s="20" t="str">
        <f ca="1"/>
        <v>mardi 26 août 2025</v>
      </c>
    </row>
    <row r="245" spans="19:19">
      <c r="S245" s="20" t="str">
        <f ca="1"/>
        <v>mercredi 27 août 2025</v>
      </c>
    </row>
    <row r="246" spans="19:19">
      <c r="S246" s="20" t="str">
        <f ca="1"/>
        <v>jeudi 28 août 2025</v>
      </c>
    </row>
    <row r="247" spans="19:19">
      <c r="S247" s="20" t="str">
        <f ca="1"/>
        <v>vendredi 29 août 2025</v>
      </c>
    </row>
    <row r="248" spans="19:19">
      <c r="S248" s="20" t="str">
        <f ca="1"/>
        <v>samedi 30 août 2025</v>
      </c>
    </row>
    <row r="249" spans="19:19">
      <c r="S249" s="20" t="str">
        <f ca="1"/>
        <v>dimanche 31 août 2025</v>
      </c>
    </row>
    <row r="250" spans="19:19">
      <c r="S250" s="20" t="str">
        <f ca="1"/>
        <v>lundi 1 septembre 2025</v>
      </c>
    </row>
    <row r="251" spans="19:19">
      <c r="S251" s="20" t="str">
        <f ca="1"/>
        <v>mardi 2 septembre 2025</v>
      </c>
    </row>
    <row r="252" spans="19:19">
      <c r="S252" s="20" t="str">
        <f ca="1"/>
        <v>mercredi 3 septembre 2025</v>
      </c>
    </row>
    <row r="253" spans="19:19">
      <c r="S253" s="20" t="str">
        <f ca="1"/>
        <v>jeudi 4 septembre 2025</v>
      </c>
    </row>
    <row r="254" spans="19:19">
      <c r="S254" s="20" t="str">
        <f ca="1"/>
        <v>vendredi 5 septembre 2025</v>
      </c>
    </row>
    <row r="255" spans="19:19">
      <c r="S255" s="20" t="str">
        <f ca="1"/>
        <v>samedi 6 septembre 2025</v>
      </c>
    </row>
    <row r="256" spans="19:19">
      <c r="S256" s="20" t="str">
        <f ca="1"/>
        <v>dimanche 7 septembre 2025</v>
      </c>
    </row>
    <row r="257" spans="19:19">
      <c r="S257" s="20" t="str">
        <f ca="1"/>
        <v>lundi 8 septembre 2025</v>
      </c>
    </row>
    <row r="258" spans="19:19">
      <c r="S258" s="20" t="str">
        <f ca="1"/>
        <v>mardi 9 septembre 2025</v>
      </c>
    </row>
    <row r="259" spans="19:19">
      <c r="S259" s="20" t="str">
        <f ca="1"/>
        <v>mercredi 10 septembre 2025</v>
      </c>
    </row>
    <row r="260" spans="19:19">
      <c r="S260" s="20" t="str">
        <f ca="1"/>
        <v>jeudi 11 septembre 2025</v>
      </c>
    </row>
    <row r="261" spans="19:19">
      <c r="S261" s="20" t="str">
        <f ca="1"/>
        <v>vendredi 12 septembre 2025</v>
      </c>
    </row>
    <row r="262" spans="19:19">
      <c r="S262" s="20" t="str">
        <f ca="1"/>
        <v>samedi 13 septembre 2025</v>
      </c>
    </row>
    <row r="263" spans="19:19">
      <c r="S263" s="20" t="str">
        <f ca="1"/>
        <v>dimanche 14 septembre 2025</v>
      </c>
    </row>
    <row r="264" spans="19:19">
      <c r="S264" s="20" t="str">
        <f ca="1"/>
        <v>lundi 15 septembre 2025</v>
      </c>
    </row>
    <row r="265" spans="19:19">
      <c r="S265" s="20" t="str">
        <f ca="1"/>
        <v>mardi 16 septembre 2025</v>
      </c>
    </row>
    <row r="266" spans="19:19">
      <c r="S266" s="20" t="str">
        <f ca="1"/>
        <v>mercredi 17 septembre 2025</v>
      </c>
    </row>
    <row r="267" spans="19:19">
      <c r="S267" s="20" t="str">
        <f ca="1"/>
        <v>jeudi 18 septembre 2025</v>
      </c>
    </row>
    <row r="268" spans="19:19">
      <c r="S268" s="20" t="str">
        <f ca="1"/>
        <v>vendredi 19 septembre 2025</v>
      </c>
    </row>
    <row r="269" spans="19:19">
      <c r="S269" s="20" t="str">
        <f ca="1"/>
        <v>samedi 20 septembre 2025</v>
      </c>
    </row>
    <row r="270" spans="19:19">
      <c r="S270" s="20" t="str">
        <f ca="1"/>
        <v>dimanche 21 septembre 2025</v>
      </c>
    </row>
    <row r="271" spans="19:19">
      <c r="S271" s="20" t="str">
        <f ca="1"/>
        <v>lundi 22 septembre 2025</v>
      </c>
    </row>
    <row r="272" spans="19:19">
      <c r="S272" s="20" t="str">
        <f ca="1"/>
        <v>mardi 23 septembre 2025</v>
      </c>
    </row>
    <row r="273" spans="19:19">
      <c r="S273" s="20" t="str">
        <f ca="1"/>
        <v>mercredi 24 septembre 2025</v>
      </c>
    </row>
    <row r="274" spans="19:19">
      <c r="S274" s="20" t="str">
        <f ca="1"/>
        <v>jeudi 25 septembre 2025</v>
      </c>
    </row>
    <row r="275" spans="19:19">
      <c r="S275" s="20" t="str">
        <f ca="1"/>
        <v>vendredi 26 septembre 2025</v>
      </c>
    </row>
    <row r="276" spans="19:19">
      <c r="S276" s="20" t="str">
        <f ca="1"/>
        <v>samedi 27 septembre 2025</v>
      </c>
    </row>
    <row r="277" spans="19:19">
      <c r="S277" s="20" t="str">
        <f ca="1"/>
        <v>dimanche 28 septembre 2025</v>
      </c>
    </row>
    <row r="278" spans="19:19">
      <c r="S278" s="20" t="str">
        <f ca="1"/>
        <v>lundi 29 septembre 2025</v>
      </c>
    </row>
    <row r="279" spans="19:19">
      <c r="S279" s="20" t="str">
        <f ca="1"/>
        <v>mardi 30 septembre 2025</v>
      </c>
    </row>
    <row r="280" spans="19:19">
      <c r="S280" s="20" t="str">
        <f ca="1"/>
        <v>mercredi 1 octobre 2025</v>
      </c>
    </row>
    <row r="281" spans="19:19">
      <c r="S281" s="20" t="str">
        <f ca="1"/>
        <v>jeudi 2 octobre 2025</v>
      </c>
    </row>
    <row r="282" spans="19:19">
      <c r="S282" s="20" t="str">
        <f ca="1"/>
        <v>vendredi 3 octobre 2025</v>
      </c>
    </row>
    <row r="283" spans="19:19">
      <c r="S283" s="20" t="str">
        <f ca="1"/>
        <v>samedi 4 octobre 2025</v>
      </c>
    </row>
    <row r="284" spans="19:19">
      <c r="S284" s="20" t="str">
        <f ca="1"/>
        <v>dimanche 5 octobre 2025</v>
      </c>
    </row>
    <row r="285" spans="19:19">
      <c r="S285" s="20" t="str">
        <f ca="1"/>
        <v>lundi 6 octobre 2025</v>
      </c>
    </row>
    <row r="286" spans="19:19">
      <c r="S286" s="20" t="str">
        <f ca="1"/>
        <v>mardi 7 octobre 2025</v>
      </c>
    </row>
    <row r="287" spans="19:19">
      <c r="S287" s="20" t="str">
        <f ca="1"/>
        <v>mercredi 8 octobre 2025</v>
      </c>
    </row>
    <row r="288" spans="19:19">
      <c r="S288" s="20" t="str">
        <f ca="1"/>
        <v>jeudi 9 octobre 2025</v>
      </c>
    </row>
    <row r="289" spans="19:19">
      <c r="S289" s="20" t="str">
        <f ca="1"/>
        <v>vendredi 10 octobre 2025</v>
      </c>
    </row>
    <row r="290" spans="19:19">
      <c r="S290" s="20" t="str">
        <f ca="1"/>
        <v>samedi 11 octobre 2025</v>
      </c>
    </row>
    <row r="291" spans="19:19">
      <c r="S291" s="20" t="str">
        <f ca="1"/>
        <v>dimanche 12 octobre 2025</v>
      </c>
    </row>
    <row r="292" spans="19:19">
      <c r="S292" s="20" t="str">
        <f ca="1"/>
        <v>lundi 13 octobre 2025</v>
      </c>
    </row>
    <row r="293" spans="19:19">
      <c r="S293" s="20" t="str">
        <f ca="1"/>
        <v>mardi 14 octobre 2025</v>
      </c>
    </row>
    <row r="294" spans="19:19">
      <c r="S294" s="20" t="str">
        <f ca="1"/>
        <v>mercredi 15 octobre 2025</v>
      </c>
    </row>
    <row r="295" spans="19:19">
      <c r="S295" s="20" t="str">
        <f ca="1"/>
        <v>jeudi 16 octobre 2025</v>
      </c>
    </row>
    <row r="296" spans="19:19">
      <c r="S296" s="20" t="str">
        <f ca="1"/>
        <v>vendredi 17 octobre 2025</v>
      </c>
    </row>
    <row r="297" spans="19:19">
      <c r="S297" s="20" t="str">
        <f ca="1"/>
        <v>samedi 18 octobre 2025</v>
      </c>
    </row>
    <row r="298" spans="19:19">
      <c r="S298" s="20" t="str">
        <f ca="1"/>
        <v>dimanche 19 octobre 2025</v>
      </c>
    </row>
    <row r="299" spans="19:19">
      <c r="S299" s="20" t="str">
        <f ca="1"/>
        <v>lundi 20 octobre 2025</v>
      </c>
    </row>
    <row r="300" spans="19:19">
      <c r="S300" s="20" t="str">
        <f ca="1"/>
        <v>mardi 21 octobre 2025</v>
      </c>
    </row>
    <row r="301" spans="19:19">
      <c r="S301" s="20" t="str">
        <f ca="1"/>
        <v>mercredi 22 octobre 2025</v>
      </c>
    </row>
    <row r="302" spans="19:19">
      <c r="S302" s="20" t="str">
        <f ca="1"/>
        <v>jeudi 23 octobre 2025</v>
      </c>
    </row>
    <row r="303" spans="19:19">
      <c r="S303" s="20" t="str">
        <f ca="1"/>
        <v>vendredi 24 octobre 2025</v>
      </c>
    </row>
    <row r="304" spans="19:19">
      <c r="S304" s="20" t="str">
        <f ca="1"/>
        <v>samedi 25 octobre 2025</v>
      </c>
    </row>
    <row r="305" spans="19:19">
      <c r="S305" s="20" t="str">
        <f ca="1"/>
        <v>dimanche 26 octobre 2025</v>
      </c>
    </row>
    <row r="306" spans="19:19">
      <c r="S306" s="20" t="str">
        <f ca="1"/>
        <v>lundi 27 octobre 2025</v>
      </c>
    </row>
    <row r="307" spans="19:19">
      <c r="S307" s="20" t="str">
        <f ca="1"/>
        <v>mardi 28 octobre 2025</v>
      </c>
    </row>
    <row r="308" spans="19:19">
      <c r="S308" s="20" t="str">
        <f ca="1"/>
        <v>mercredi 29 octobre 2025</v>
      </c>
    </row>
    <row r="309" spans="19:19">
      <c r="S309" s="20" t="str">
        <f ca="1"/>
        <v>jeudi 30 octobre 2025</v>
      </c>
    </row>
    <row r="310" spans="19:19">
      <c r="S310" s="20" t="str">
        <f ca="1"/>
        <v>vendredi 31 octobre 2025</v>
      </c>
    </row>
    <row r="311" spans="19:19">
      <c r="S311" s="20" t="str">
        <f ca="1"/>
        <v>samedi 1 novembre 2025</v>
      </c>
    </row>
    <row r="312" spans="19:19">
      <c r="S312" s="20" t="str">
        <f ca="1"/>
        <v>dimanche 2 novembre 2025</v>
      </c>
    </row>
    <row r="313" spans="19:19">
      <c r="S313" s="20" t="str">
        <f ca="1"/>
        <v>lundi 3 novembre 2025</v>
      </c>
    </row>
    <row r="314" spans="19:19">
      <c r="S314" s="20" t="str">
        <f ca="1"/>
        <v>mardi 4 novembre 2025</v>
      </c>
    </row>
    <row r="315" spans="19:19">
      <c r="S315" s="20" t="str">
        <f ca="1"/>
        <v>mercredi 5 novembre 2025</v>
      </c>
    </row>
    <row r="316" spans="19:19">
      <c r="S316" s="20" t="str">
        <f ca="1"/>
        <v>jeudi 6 novembre 2025</v>
      </c>
    </row>
    <row r="317" spans="19:19">
      <c r="S317" s="20" t="str">
        <f ca="1"/>
        <v>vendredi 7 novembre 2025</v>
      </c>
    </row>
    <row r="318" spans="19:19">
      <c r="S318" s="20" t="str">
        <f ca="1"/>
        <v>samedi 8 novembre 2025</v>
      </c>
    </row>
    <row r="319" spans="19:19">
      <c r="S319" s="20" t="str">
        <f ca="1"/>
        <v>dimanche 9 novembre 2025</v>
      </c>
    </row>
    <row r="320" spans="19:19">
      <c r="S320" s="20" t="str">
        <f ca="1"/>
        <v>lundi 10 novembre 2025</v>
      </c>
    </row>
    <row r="321" spans="19:19">
      <c r="S321" s="20" t="str">
        <f ca="1"/>
        <v>mardi 11 novembre 2025</v>
      </c>
    </row>
    <row r="322" spans="19:19">
      <c r="S322" s="20" t="str">
        <f ca="1"/>
        <v>mercredi 12 novembre 2025</v>
      </c>
    </row>
    <row r="323" spans="19:19">
      <c r="S323" s="20" t="str">
        <f ca="1"/>
        <v>jeudi 13 novembre 2025</v>
      </c>
    </row>
    <row r="324" spans="19:19">
      <c r="S324" s="20" t="str">
        <f ca="1"/>
        <v>vendredi 14 novembre 2025</v>
      </c>
    </row>
    <row r="325" spans="19:19">
      <c r="S325" s="20" t="str">
        <f ca="1"/>
        <v>samedi 15 novembre 2025</v>
      </c>
    </row>
    <row r="326" spans="19:19">
      <c r="S326" s="20" t="str">
        <f ca="1"/>
        <v>dimanche 16 novembre 2025</v>
      </c>
    </row>
    <row r="327" spans="19:19">
      <c r="S327" s="20" t="str">
        <f ca="1"/>
        <v>lundi 17 novembre 2025</v>
      </c>
    </row>
    <row r="328" spans="19:19">
      <c r="S328" s="20" t="str">
        <f ca="1"/>
        <v>mardi 18 novembre 2025</v>
      </c>
    </row>
    <row r="329" spans="19:19">
      <c r="S329" s="20" t="str">
        <f ca="1"/>
        <v>mercredi 19 novembre 2025</v>
      </c>
    </row>
    <row r="330" spans="19:19">
      <c r="S330" s="20" t="str">
        <f ca="1"/>
        <v>jeudi 20 novembre 2025</v>
      </c>
    </row>
    <row r="331" spans="19:19">
      <c r="S331" s="20" t="str">
        <f ca="1"/>
        <v>vendredi 21 novembre 2025</v>
      </c>
    </row>
    <row r="332" spans="19:19">
      <c r="S332" s="20" t="str">
        <f ca="1"/>
        <v>samedi 22 novembre 2025</v>
      </c>
    </row>
    <row r="333" spans="19:19">
      <c r="S333" s="20" t="str">
        <f ca="1"/>
        <v>dimanche 23 novembre 2025</v>
      </c>
    </row>
    <row r="334" spans="19:19">
      <c r="S334" s="20" t="str">
        <f ca="1"/>
        <v>lundi 24 novembre 2025</v>
      </c>
    </row>
    <row r="335" spans="19:19">
      <c r="S335" s="20" t="str">
        <f ca="1"/>
        <v>mardi 25 novembre 2025</v>
      </c>
    </row>
    <row r="336" spans="19:19">
      <c r="S336" s="20" t="str">
        <f ca="1"/>
        <v>mercredi 26 novembre 2025</v>
      </c>
    </row>
    <row r="337" spans="19:19">
      <c r="S337" s="20" t="str">
        <f ca="1"/>
        <v>jeudi 27 novembre 2025</v>
      </c>
    </row>
    <row r="338" spans="19:19">
      <c r="S338" s="20" t="str">
        <f ca="1"/>
        <v>vendredi 28 novembre 2025</v>
      </c>
    </row>
    <row r="339" spans="19:19">
      <c r="S339" s="20" t="str">
        <f ca="1"/>
        <v>samedi 29 novembre 2025</v>
      </c>
    </row>
    <row r="340" spans="19:19">
      <c r="S340" s="20" t="str">
        <f ca="1"/>
        <v>dimanche 30 novembre 2025</v>
      </c>
    </row>
    <row r="341" spans="19:19">
      <c r="S341" s="20" t="str">
        <f ca="1"/>
        <v>lundi 1 décembre 2025</v>
      </c>
    </row>
    <row r="342" spans="19:19">
      <c r="S342" s="20" t="str">
        <f ca="1"/>
        <v>mardi 2 décembre 2025</v>
      </c>
    </row>
    <row r="343" spans="19:19">
      <c r="S343" s="20" t="str">
        <f ca="1"/>
        <v>mercredi 3 décembre 2025</v>
      </c>
    </row>
    <row r="344" spans="19:19">
      <c r="S344" s="20" t="str">
        <f ca="1"/>
        <v>jeudi 4 décembre 2025</v>
      </c>
    </row>
    <row r="345" spans="19:19">
      <c r="S345" s="20" t="str">
        <f ca="1"/>
        <v>vendredi 5 décembre 2025</v>
      </c>
    </row>
    <row r="346" spans="19:19">
      <c r="S346" s="20" t="str">
        <f ca="1"/>
        <v>samedi 6 décembre 2025</v>
      </c>
    </row>
    <row r="347" spans="19:19">
      <c r="S347" s="20" t="str">
        <f ca="1"/>
        <v>dimanche 7 décembre 2025</v>
      </c>
    </row>
    <row r="348" spans="19:19">
      <c r="S348" s="20" t="str">
        <f ca="1"/>
        <v>lundi 8 décembre 2025</v>
      </c>
    </row>
    <row r="349" spans="19:19">
      <c r="S349" s="20" t="str">
        <f ca="1"/>
        <v>mardi 9 décembre 2025</v>
      </c>
    </row>
    <row r="350" spans="19:19">
      <c r="S350" s="20" t="str">
        <f ca="1"/>
        <v>mercredi 10 décembre 2025</v>
      </c>
    </row>
    <row r="351" spans="19:19">
      <c r="S351" s="20" t="str">
        <f ca="1"/>
        <v>jeudi 11 décembre 2025</v>
      </c>
    </row>
    <row r="352" spans="19:19">
      <c r="S352" s="20" t="str">
        <f ca="1"/>
        <v>vendredi 12 décembre 2025</v>
      </c>
    </row>
    <row r="353" spans="19:19">
      <c r="S353" s="20" t="str">
        <f ca="1"/>
        <v>samedi 13 décembre 2025</v>
      </c>
    </row>
    <row r="354" spans="19:19">
      <c r="S354" s="20" t="str">
        <f ca="1"/>
        <v>dimanche 14 décembre 2025</v>
      </c>
    </row>
    <row r="355" spans="19:19">
      <c r="S355" s="20" t="str">
        <f ca="1"/>
        <v>lundi 15 décembre 2025</v>
      </c>
    </row>
    <row r="356" spans="19:19">
      <c r="S356" s="20" t="str">
        <f ca="1"/>
        <v>mardi 16 décembre 2025</v>
      </c>
    </row>
    <row r="357" spans="19:19">
      <c r="S357" s="20" t="str">
        <f ca="1"/>
        <v>mercredi 17 décembre 2025</v>
      </c>
    </row>
    <row r="358" spans="19:19">
      <c r="S358" s="20" t="str">
        <f ca="1"/>
        <v>jeudi 18 décembre 2025</v>
      </c>
    </row>
    <row r="359" spans="19:19">
      <c r="S359" s="20" t="str">
        <f ca="1"/>
        <v>vendredi 19 décembre 2025</v>
      </c>
    </row>
    <row r="360" spans="19:19">
      <c r="S360" s="20" t="str">
        <f ca="1"/>
        <v>samedi 20 décembre 2025</v>
      </c>
    </row>
    <row r="361" spans="19:19">
      <c r="S361" s="20" t="str">
        <f ca="1"/>
        <v>dimanche 21 décembre 2025</v>
      </c>
    </row>
    <row r="362" spans="19:19">
      <c r="S362" s="20" t="str">
        <f ca="1"/>
        <v>lundi 22 décembre 2025</v>
      </c>
    </row>
    <row r="363" spans="19:19">
      <c r="S363" s="20" t="str">
        <f ca="1"/>
        <v>mardi 23 décembre 2025</v>
      </c>
    </row>
    <row r="364" spans="19:19">
      <c r="S364" s="20" t="str">
        <f ca="1"/>
        <v>mercredi 24 décembre 2025</v>
      </c>
    </row>
    <row r="365" spans="19:19">
      <c r="S365" s="20" t="str">
        <f ca="1"/>
        <v>jeudi 25 décembre 2025</v>
      </c>
    </row>
    <row r="366" spans="19:19">
      <c r="S366" s="20" t="str">
        <f ca="1"/>
        <v>vendredi 26 décembre 2025</v>
      </c>
    </row>
    <row r="367" spans="19:19">
      <c r="S367" s="20" t="str">
        <f ca="1"/>
        <v>samedi 27 décembre 2025</v>
      </c>
    </row>
    <row r="368" spans="19:19">
      <c r="S368" s="20" t="str">
        <f ca="1"/>
        <v>dimanche 28 décembre 2025</v>
      </c>
    </row>
    <row r="369" spans="19:19">
      <c r="S369" s="20" t="str">
        <f ca="1"/>
        <v>lundi 29 décembre 2025</v>
      </c>
    </row>
    <row r="370" spans="19:19">
      <c r="S370" s="20" t="str">
        <f ca="1"/>
        <v>mardi 30 décembre 2025</v>
      </c>
    </row>
    <row r="371" spans="19:19">
      <c r="S371" s="20" t="str">
        <f ca="1"/>
        <v>mercredi 31 décembre 2025</v>
      </c>
    </row>
    <row r="372" spans="19:19">
      <c r="S372" s="20" t="str">
        <f ca="1"/>
        <v>jeudi 1 janvier 2026</v>
      </c>
    </row>
    <row r="373" spans="19:19">
      <c r="S373" s="16" t="str">
        <f ca="1"/>
        <v>vendredi 2 janvier 2026</v>
      </c>
    </row>
    <row r="374" spans="19:19">
      <c r="S374" s="16" t="str">
        <f ca="1"/>
        <v>samedi 3 janvier 2026</v>
      </c>
    </row>
    <row r="375" spans="19:19">
      <c r="S375" s="16" t="str">
        <f ca="1"/>
        <v>dimanche 4 janvier 2026</v>
      </c>
    </row>
    <row r="376" spans="19:19">
      <c r="S376" s="16" t="str">
        <f ca="1"/>
        <v>lundi 5 janvier 2026</v>
      </c>
    </row>
    <row r="377" spans="19:19">
      <c r="S377" s="16" t="str">
        <f ca="1"/>
        <v>mardi 6 janvier 2026</v>
      </c>
    </row>
    <row r="378" spans="19:19">
      <c r="S378" s="16" t="str">
        <f ca="1"/>
        <v>mercredi 7 janvier 2026</v>
      </c>
    </row>
    <row r="379" spans="19:19">
      <c r="S379" s="16" t="str">
        <f ca="1"/>
        <v>jeudi 8 janvier 2026</v>
      </c>
    </row>
    <row r="380" spans="19:19">
      <c r="S380" s="16" t="str">
        <f ca="1"/>
        <v>vendredi 9 janvier 2026</v>
      </c>
    </row>
    <row r="381" spans="19:19">
      <c r="S381" s="16" t="str">
        <f ca="1"/>
        <v>samedi 10 janvier 2026</v>
      </c>
    </row>
    <row r="382" spans="19:19">
      <c r="S382" s="16" t="str">
        <f ca="1"/>
        <v>dimanche 11 janvier 2026</v>
      </c>
    </row>
    <row r="383" spans="19:19">
      <c r="S383" s="16" t="str">
        <f ca="1"/>
        <v>lundi 12 janvier 2026</v>
      </c>
    </row>
    <row r="384" spans="19:19">
      <c r="S384" s="16" t="str">
        <f ca="1"/>
        <v>mardi 13 janvier 2026</v>
      </c>
    </row>
    <row r="385" spans="19:19">
      <c r="S385" s="16" t="str">
        <f ca="1"/>
        <v>mercredi 14 janvier 2026</v>
      </c>
    </row>
    <row r="386" spans="19:19">
      <c r="S386" s="16" t="str">
        <f ca="1"/>
        <v>jeudi 15 janvier 2026</v>
      </c>
    </row>
    <row r="387" spans="19:19">
      <c r="S387" s="16" t="str">
        <f ca="1"/>
        <v>vendredi 16 janvier 2026</v>
      </c>
    </row>
    <row r="388" spans="19:19">
      <c r="S388" s="16" t="str">
        <f ca="1"/>
        <v>samedi 17 janvier 2026</v>
      </c>
    </row>
    <row r="389" spans="19:19">
      <c r="S389" s="16" t="str">
        <f ca="1"/>
        <v>dimanche 18 janvier 2026</v>
      </c>
    </row>
    <row r="390" spans="19:19">
      <c r="S390" s="16" t="str">
        <f ca="1"/>
        <v>lundi 19 janvier 2026</v>
      </c>
    </row>
    <row r="391" spans="19:19">
      <c r="S391" s="16" t="str">
        <f ca="1"/>
        <v>mardi 20 janvier 2026</v>
      </c>
    </row>
    <row r="392" spans="19:19">
      <c r="S392" s="16" t="str">
        <f ca="1"/>
        <v>mercredi 21 janvier 2026</v>
      </c>
    </row>
    <row r="393" spans="19:19">
      <c r="S393" s="16" t="str">
        <f ca="1"/>
        <v>jeudi 22 janvier 2026</v>
      </c>
    </row>
    <row r="394" spans="19:19">
      <c r="S394" s="16" t="str">
        <f ca="1"/>
        <v>vendredi 23 janvier 2026</v>
      </c>
    </row>
    <row r="395" spans="19:19">
      <c r="S395" s="16" t="str">
        <f ca="1"/>
        <v>samedi 24 janvier 2026</v>
      </c>
    </row>
    <row r="396" spans="19:19">
      <c r="S396" s="16" t="str">
        <f ca="1"/>
        <v>dimanche 25 janvier 2026</v>
      </c>
    </row>
    <row r="397" spans="19:19">
      <c r="S397" s="16" t="str">
        <f ca="1"/>
        <v>lundi 26 janvier 2026</v>
      </c>
    </row>
    <row r="398" spans="19:19">
      <c r="S398" s="16" t="str">
        <f ca="1"/>
        <v>mardi 27 janvier 2026</v>
      </c>
    </row>
    <row r="399" spans="19:19">
      <c r="S399" s="16" t="str">
        <f ca="1"/>
        <v>mercredi 28 janvier 2026</v>
      </c>
    </row>
    <row r="400" spans="19:19">
      <c r="S400" s="16" t="str">
        <f ca="1"/>
        <v>jeudi 29 janvier 2026</v>
      </c>
    </row>
    <row r="401" spans="19:19">
      <c r="S401" s="16" t="str">
        <f ca="1"/>
        <v>vendredi 30 janvier 2026</v>
      </c>
    </row>
    <row r="402" spans="19:19">
      <c r="S402" s="16" t="str">
        <f ca="1"/>
        <v>samedi 31 janvier 2026</v>
      </c>
    </row>
    <row r="403" spans="19:19">
      <c r="S403" s="16" t="str">
        <f ca="1"/>
        <v>dimanche 1 février 2026</v>
      </c>
    </row>
    <row r="404" spans="19:19">
      <c r="S404" s="16" t="str">
        <f ca="1"/>
        <v>lundi 2 février 2026</v>
      </c>
    </row>
    <row r="405" spans="19:19">
      <c r="S405" s="16" t="str">
        <f ca="1"/>
        <v>mardi 3 février 2026</v>
      </c>
    </row>
    <row r="406" spans="19:19">
      <c r="S406" s="16" t="str">
        <f ca="1"/>
        <v>mercredi 4 février 2026</v>
      </c>
    </row>
    <row r="407" spans="19:19">
      <c r="S407" s="16" t="str">
        <f ca="1"/>
        <v>jeudi 5 février 2026</v>
      </c>
    </row>
    <row r="408" spans="19:19">
      <c r="S408" s="16" t="str">
        <f ca="1"/>
        <v>vendredi 6 février 2026</v>
      </c>
    </row>
    <row r="409" spans="19:19">
      <c r="S409" s="16" t="str">
        <f ca="1"/>
        <v>samedi 7 février 2026</v>
      </c>
    </row>
    <row r="410" spans="19:19">
      <c r="S410" s="16" t="str">
        <f ca="1"/>
        <v>dimanche 8 février 2026</v>
      </c>
    </row>
    <row r="411" spans="19:19">
      <c r="S411" s="16" t="str">
        <f ca="1"/>
        <v>lundi 9 février 2026</v>
      </c>
    </row>
    <row r="412" spans="19:19">
      <c r="S412" s="16" t="str">
        <f ca="1"/>
        <v>mardi 10 février 2026</v>
      </c>
    </row>
    <row r="413" spans="19:19">
      <c r="S413" s="16" t="str">
        <f ca="1"/>
        <v>mercredi 11 février 2026</v>
      </c>
    </row>
    <row r="414" spans="19:19">
      <c r="S414" s="16" t="str">
        <f ca="1"/>
        <v>jeudi 12 février 2026</v>
      </c>
    </row>
    <row r="415" spans="19:19">
      <c r="S415" s="16" t="str">
        <f ca="1"/>
        <v>vendredi 13 février 2026</v>
      </c>
    </row>
    <row r="416" spans="19:19">
      <c r="S416" s="16" t="str">
        <f ca="1"/>
        <v>samedi 14 février 2026</v>
      </c>
    </row>
    <row r="417" spans="19:19">
      <c r="S417" s="16" t="str">
        <f ca="1"/>
        <v>dimanche 15 février 2026</v>
      </c>
    </row>
    <row r="418" spans="19:19">
      <c r="S418" s="16" t="str">
        <f ca="1"/>
        <v>lundi 16 février 2026</v>
      </c>
    </row>
    <row r="419" spans="19:19">
      <c r="S419" s="16" t="str">
        <f ca="1"/>
        <v>mardi 17 février 2026</v>
      </c>
    </row>
    <row r="420" spans="19:19">
      <c r="S420" s="16" t="str">
        <f ca="1"/>
        <v>mercredi 18 février 2026</v>
      </c>
    </row>
    <row r="421" spans="19:19">
      <c r="S421" s="16" t="str">
        <f ca="1"/>
        <v>jeudi 19 février 2026</v>
      </c>
    </row>
    <row r="422" spans="19:19">
      <c r="S422" s="16" t="str">
        <f ca="1"/>
        <v>vendredi 20 février 2026</v>
      </c>
    </row>
    <row r="423" spans="19:19">
      <c r="S423" s="16" t="str">
        <f ca="1"/>
        <v>samedi 21 février 2026</v>
      </c>
    </row>
    <row r="424" spans="19:19">
      <c r="S424" s="16" t="str">
        <f ca="1"/>
        <v>dimanche 22 février 2026</v>
      </c>
    </row>
    <row r="425" spans="19:19">
      <c r="S425" s="16" t="str">
        <f ca="1"/>
        <v>lundi 23 février 2026</v>
      </c>
    </row>
    <row r="426" spans="19:19">
      <c r="S426" s="16" t="str">
        <f ca="1"/>
        <v>mardi 24 février 2026</v>
      </c>
    </row>
    <row r="427" spans="19:19">
      <c r="S427" s="16" t="str">
        <f ca="1"/>
        <v>mercredi 25 février 2026</v>
      </c>
    </row>
    <row r="428" spans="19:19">
      <c r="S428" s="16" t="str">
        <f ca="1"/>
        <v>jeudi 26 février 2026</v>
      </c>
    </row>
    <row r="429" spans="19:19">
      <c r="S429" s="16" t="str">
        <f ca="1"/>
        <v>vendredi 27 février 2026</v>
      </c>
    </row>
    <row r="430" spans="19:19">
      <c r="S430" s="16" t="str">
        <f ca="1"/>
        <v>samedi 28 février 2026</v>
      </c>
    </row>
    <row r="431" spans="19:19">
      <c r="S431" s="16" t="str">
        <f ca="1"/>
        <v>dimanche 1 mars 2026</v>
      </c>
    </row>
    <row r="432" spans="19:19">
      <c r="S432" s="16" t="str">
        <f ca="1"/>
        <v>lundi 2 mars 2026</v>
      </c>
    </row>
    <row r="433" spans="19:19">
      <c r="S433" s="16" t="str">
        <f ca="1"/>
        <v>mardi 3 mars 2026</v>
      </c>
    </row>
    <row r="434" spans="19:19">
      <c r="S434" s="16" t="str">
        <f ca="1"/>
        <v>mercredi 4 mars 2026</v>
      </c>
    </row>
    <row r="435" spans="19:19">
      <c r="S435" s="16" t="str">
        <f ca="1"/>
        <v>jeudi 5 mars 2026</v>
      </c>
    </row>
    <row r="436" spans="19:19">
      <c r="S436" s="16" t="str">
        <f ca="1"/>
        <v>vendredi 6 mars 2026</v>
      </c>
    </row>
    <row r="437" spans="19:19">
      <c r="S437" s="16" t="str">
        <f ca="1"/>
        <v>samedi 7 mars 2026</v>
      </c>
    </row>
    <row r="438" spans="19:19">
      <c r="S438" s="16" t="str">
        <f ca="1"/>
        <v>dimanche 8 mars 2026</v>
      </c>
    </row>
    <row r="439" spans="19:19">
      <c r="S439" s="16" t="str">
        <f ca="1"/>
        <v>lundi 9 mars 2026</v>
      </c>
    </row>
    <row r="440" spans="19:19">
      <c r="S440" s="16" t="str">
        <f ca="1"/>
        <v>mardi 10 mars 2026</v>
      </c>
    </row>
    <row r="441" spans="19:19">
      <c r="S441" s="16" t="str">
        <f ca="1"/>
        <v>mercredi 11 mars 2026</v>
      </c>
    </row>
    <row r="442" spans="19:19">
      <c r="S442" s="16" t="str">
        <f ca="1"/>
        <v>jeudi 12 mars 2026</v>
      </c>
    </row>
    <row r="443" spans="19:19">
      <c r="S443" s="16" t="str">
        <f ca="1"/>
        <v>vendredi 13 mars 2026</v>
      </c>
    </row>
    <row r="444" spans="19:19">
      <c r="S444" s="16" t="str">
        <f ca="1"/>
        <v>samedi 14 mars 2026</v>
      </c>
    </row>
    <row r="445" spans="19:19">
      <c r="S445" s="16" t="str">
        <f ca="1"/>
        <v>dimanche 15 mars 2026</v>
      </c>
    </row>
    <row r="446" spans="19:19">
      <c r="S446" s="16" t="str">
        <f ca="1"/>
        <v>lundi 16 mars 2026</v>
      </c>
    </row>
    <row r="447" spans="19:19">
      <c r="S447" s="16" t="str">
        <f ca="1"/>
        <v>mardi 17 mars 2026</v>
      </c>
    </row>
    <row r="448" spans="19:19">
      <c r="S448" s="16" t="str">
        <f ca="1"/>
        <v>mercredi 18 mars 2026</v>
      </c>
    </row>
    <row r="449" spans="19:19">
      <c r="S449" s="16" t="str">
        <f ca="1"/>
        <v>jeudi 19 mars 2026</v>
      </c>
    </row>
    <row r="450" spans="19:19">
      <c r="S450" s="16" t="str">
        <f ca="1"/>
        <v>vendredi 20 mars 2026</v>
      </c>
    </row>
    <row r="451" spans="19:19">
      <c r="S451" s="16" t="str">
        <f ca="1"/>
        <v>samedi 21 mars 2026</v>
      </c>
    </row>
    <row r="452" spans="19:19">
      <c r="S452" s="16" t="str">
        <f ca="1"/>
        <v>dimanche 22 mars 2026</v>
      </c>
    </row>
    <row r="453" spans="19:19">
      <c r="S453" s="16" t="str">
        <f ca="1"/>
        <v>lundi 23 mars 2026</v>
      </c>
    </row>
    <row r="454" spans="19:19">
      <c r="S454" s="16" t="str">
        <f ca="1"/>
        <v>mardi 24 mars 2026</v>
      </c>
    </row>
    <row r="455" spans="19:19">
      <c r="S455" s="16" t="str">
        <f ca="1"/>
        <v>mercredi 25 mars 2026</v>
      </c>
    </row>
    <row r="456" spans="19:19">
      <c r="S456" s="16" t="str">
        <f ca="1"/>
        <v>jeudi 26 mars 2026</v>
      </c>
    </row>
    <row r="457" spans="19:19">
      <c r="S457" s="16" t="str">
        <f ca="1"/>
        <v>vendredi 27 mars 2026</v>
      </c>
    </row>
    <row r="458" spans="19:19">
      <c r="S458" s="16" t="str">
        <f ca="1"/>
        <v>samedi 28 mars 2026</v>
      </c>
    </row>
    <row r="459" spans="19:19">
      <c r="S459" s="16" t="str">
        <f ca="1"/>
        <v>dimanche 29 mars 2026</v>
      </c>
    </row>
    <row r="460" spans="19:19">
      <c r="S460" s="16" t="str">
        <f ca="1"/>
        <v>lundi 30 mars 2026</v>
      </c>
    </row>
    <row r="461" spans="19:19">
      <c r="S461" s="16" t="str">
        <f ca="1"/>
        <v>mardi 31 mars 2026</v>
      </c>
    </row>
    <row r="462" spans="19:19">
      <c r="S462" s="16" t="str">
        <f ca="1"/>
        <v>mercredi 1 avril 2026</v>
      </c>
    </row>
    <row r="463" spans="19:19">
      <c r="S463" s="16" t="str">
        <f ca="1"/>
        <v>jeudi 2 avril 2026</v>
      </c>
    </row>
    <row r="464" spans="19:19">
      <c r="S464" s="16" t="str">
        <f ca="1"/>
        <v>vendredi 3 avril 2026</v>
      </c>
    </row>
    <row r="465" spans="19:19">
      <c r="S465" s="16" t="str">
        <f ca="1"/>
        <v>samedi 4 avril 2026</v>
      </c>
    </row>
    <row r="466" spans="19:19">
      <c r="S466" s="16" t="str">
        <f ca="1"/>
        <v>dimanche 5 avril 2026</v>
      </c>
    </row>
    <row r="467" spans="19:19">
      <c r="S467" s="16" t="str">
        <f ca="1"/>
        <v>lundi 6 avril 2026</v>
      </c>
    </row>
    <row r="468" spans="19:19">
      <c r="S468" s="16" t="str">
        <f ca="1"/>
        <v>mardi 7 avril 2026</v>
      </c>
    </row>
    <row r="469" spans="19:19">
      <c r="S469" s="16" t="str">
        <f ca="1"/>
        <v>mercredi 8 avril 2026</v>
      </c>
    </row>
    <row r="470" spans="19:19">
      <c r="S470" s="16" t="str">
        <f ca="1"/>
        <v>jeudi 9 avril 2026</v>
      </c>
    </row>
    <row r="471" spans="19:19">
      <c r="S471" s="16" t="str">
        <f ca="1"/>
        <v>vendredi 10 avril 2026</v>
      </c>
    </row>
    <row r="472" spans="19:19">
      <c r="S472" s="16" t="str">
        <f ca="1"/>
        <v>samedi 11 avril 2026</v>
      </c>
    </row>
    <row r="473" spans="19:19">
      <c r="S473" s="16" t="str">
        <f ca="1"/>
        <v>dimanche 12 avril 2026</v>
      </c>
    </row>
    <row r="474" spans="19:19">
      <c r="S474" s="16" t="str">
        <f ca="1"/>
        <v>lundi 13 avril 2026</v>
      </c>
    </row>
    <row r="475" spans="19:19">
      <c r="S475" s="16" t="str">
        <f ca="1"/>
        <v>mardi 14 avril 2026</v>
      </c>
    </row>
    <row r="476" spans="19:19">
      <c r="S476" s="16" t="str">
        <f ca="1"/>
        <v>mercredi 15 avril 2026</v>
      </c>
    </row>
    <row r="477" spans="19:19">
      <c r="S477" s="16" t="str">
        <f ca="1"/>
        <v>jeudi 16 avril 2026</v>
      </c>
    </row>
    <row r="478" spans="19:19">
      <c r="S478" s="16" t="str">
        <f ca="1"/>
        <v>vendredi 17 avril 2026</v>
      </c>
    </row>
    <row r="479" spans="19:19">
      <c r="S479" s="16" t="str">
        <f ca="1"/>
        <v>samedi 18 avril 2026</v>
      </c>
    </row>
    <row r="480" spans="19:19">
      <c r="S480" s="16" t="str">
        <f ca="1"/>
        <v>dimanche 19 avril 2026</v>
      </c>
    </row>
    <row r="481" spans="19:19">
      <c r="S481" s="16" t="str">
        <f ca="1"/>
        <v>lundi 20 avril 2026</v>
      </c>
    </row>
    <row r="482" spans="19:19">
      <c r="S482" s="16" t="str">
        <f ca="1"/>
        <v>mardi 21 avril 2026</v>
      </c>
    </row>
    <row r="483" spans="19:19">
      <c r="S483" s="16" t="str">
        <f ca="1"/>
        <v>mercredi 22 avril 2026</v>
      </c>
    </row>
    <row r="484" spans="19:19">
      <c r="S484" s="16" t="str">
        <f ca="1"/>
        <v>jeudi 23 avril 2026</v>
      </c>
    </row>
    <row r="485" spans="19:19">
      <c r="S485" s="16" t="str">
        <f ca="1"/>
        <v>vendredi 24 avril 2026</v>
      </c>
    </row>
    <row r="486" spans="19:19">
      <c r="S486" s="16" t="str">
        <f ca="1"/>
        <v>samedi 25 avril 2026</v>
      </c>
    </row>
    <row r="487" spans="19:19">
      <c r="S487" s="16" t="str">
        <f ca="1"/>
        <v>dimanche 26 avril 2026</v>
      </c>
    </row>
    <row r="488" spans="19:19">
      <c r="S488" s="16" t="str">
        <f ca="1"/>
        <v>lundi 27 avril 2026</v>
      </c>
    </row>
    <row r="489" spans="19:19">
      <c r="S489" s="16" t="str">
        <f ca="1"/>
        <v>mardi 28 avril 2026</v>
      </c>
    </row>
    <row r="490" spans="19:19">
      <c r="S490" s="16" t="str">
        <f ca="1"/>
        <v>mercredi 29 avril 2026</v>
      </c>
    </row>
    <row r="491" spans="19:19">
      <c r="S491" s="16" t="str">
        <f ca="1"/>
        <v>jeudi 30 avril 2026</v>
      </c>
    </row>
    <row r="492" spans="19:19">
      <c r="S492" s="16" t="str">
        <f ca="1"/>
        <v>vendredi 1 mai 2026</v>
      </c>
    </row>
    <row r="493" spans="19:19">
      <c r="S493" s="16" t="str">
        <f ca="1"/>
        <v>samedi 2 mai 2026</v>
      </c>
    </row>
    <row r="494" spans="19:19">
      <c r="S494" s="16" t="str">
        <f ca="1"/>
        <v>dimanche 3 mai 2026</v>
      </c>
    </row>
    <row r="495" spans="19:19">
      <c r="S495" s="16" t="str">
        <f ca="1"/>
        <v>lundi 4 mai 2026</v>
      </c>
    </row>
    <row r="496" spans="19:19">
      <c r="S496" s="16" t="str">
        <f ca="1"/>
        <v>mardi 5 mai 2026</v>
      </c>
    </row>
    <row r="497" spans="19:19">
      <c r="S497" s="16" t="str">
        <f ca="1"/>
        <v>mercredi 6 mai 2026</v>
      </c>
    </row>
    <row r="498" spans="19:19">
      <c r="S498" s="16" t="str">
        <f ca="1"/>
        <v>jeudi 7 mai 2026</v>
      </c>
    </row>
    <row r="499" spans="19:19">
      <c r="S499" s="16" t="str">
        <f ca="1"/>
        <v>vendredi 8 mai 2026</v>
      </c>
    </row>
    <row r="500" spans="19:19">
      <c r="S500" s="16" t="str">
        <f ca="1"/>
        <v>samedi 9 mai 2026</v>
      </c>
    </row>
    <row r="501" spans="19:19">
      <c r="S501" s="16" t="str">
        <f ca="1"/>
        <v>dimanche 10 mai 2026</v>
      </c>
    </row>
    <row r="502" spans="19:19">
      <c r="S502" s="16" t="str">
        <f ca="1"/>
        <v>lundi 11 mai 2026</v>
      </c>
    </row>
    <row r="503" spans="19:19">
      <c r="S503" s="16" t="str">
        <f ca="1"/>
        <v>mardi 12 mai 2026</v>
      </c>
    </row>
    <row r="504" spans="19:19">
      <c r="S504" s="16" t="str">
        <f ca="1"/>
        <v>mercredi 13 mai 2026</v>
      </c>
    </row>
    <row r="505" spans="19:19">
      <c r="S505" s="16" t="str">
        <f ca="1"/>
        <v>jeudi 14 mai 2026</v>
      </c>
    </row>
    <row r="506" spans="19:19">
      <c r="S506" s="16" t="str">
        <f ca="1"/>
        <v>vendredi 15 mai 2026</v>
      </c>
    </row>
    <row r="507" spans="19:19">
      <c r="S507" s="16" t="str">
        <f ca="1"/>
        <v>samedi 16 mai 2026</v>
      </c>
    </row>
    <row r="508" spans="19:19">
      <c r="S508" s="16" t="str">
        <f ca="1"/>
        <v>dimanche 17 mai 2026</v>
      </c>
    </row>
    <row r="509" spans="19:19">
      <c r="S509" s="16" t="str">
        <f ca="1"/>
        <v>lundi 18 mai 2026</v>
      </c>
    </row>
    <row r="510" spans="19:19">
      <c r="S510" s="16" t="str">
        <f ca="1"/>
        <v>mardi 19 mai 2026</v>
      </c>
    </row>
    <row r="511" spans="19:19">
      <c r="S511" s="16" t="str">
        <f ca="1"/>
        <v>mercredi 20 mai 2026</v>
      </c>
    </row>
    <row r="512" spans="19:19">
      <c r="S512" s="16" t="str">
        <f ca="1"/>
        <v>jeudi 21 mai 2026</v>
      </c>
    </row>
    <row r="513" spans="19:19">
      <c r="S513" s="16" t="str">
        <f ca="1"/>
        <v>vendredi 22 mai 2026</v>
      </c>
    </row>
    <row r="514" spans="19:19">
      <c r="S514" s="16" t="str">
        <f ca="1"/>
        <v>samedi 23 mai 2026</v>
      </c>
    </row>
    <row r="515" spans="19:19">
      <c r="S515" s="16" t="str">
        <f ca="1"/>
        <v>dimanche 24 mai 2026</v>
      </c>
    </row>
    <row r="516" spans="19:19">
      <c r="S516" s="16" t="str">
        <f ca="1"/>
        <v>lundi 25 mai 2026</v>
      </c>
    </row>
    <row r="517" spans="19:19">
      <c r="S517" s="16" t="str">
        <f ca="1"/>
        <v>mardi 26 mai 2026</v>
      </c>
    </row>
    <row r="518" spans="19:19">
      <c r="S518" s="16" t="str">
        <f ca="1"/>
        <v>mercredi 27 mai 2026</v>
      </c>
    </row>
    <row r="519" spans="19:19">
      <c r="S519" s="16" t="str">
        <f ca="1"/>
        <v>jeudi 28 mai 2026</v>
      </c>
    </row>
    <row r="520" spans="19:19">
      <c r="S520" s="16" t="str">
        <f ca="1"/>
        <v>vendredi 29 mai 2026</v>
      </c>
    </row>
    <row r="521" spans="19:19">
      <c r="S521" s="16" t="str">
        <f ca="1"/>
        <v>samedi 30 mai 2026</v>
      </c>
    </row>
    <row r="522" spans="19:19">
      <c r="S522" s="16" t="str">
        <f ca="1"/>
        <v>dimanche 31 mai 2026</v>
      </c>
    </row>
    <row r="523" spans="19:19">
      <c r="S523" s="16" t="str">
        <f ca="1"/>
        <v>lundi 1 juin 2026</v>
      </c>
    </row>
    <row r="524" spans="19:19">
      <c r="S524" s="16" t="str">
        <f ca="1"/>
        <v>mardi 2 juin 2026</v>
      </c>
    </row>
    <row r="525" spans="19:19">
      <c r="S525" s="16" t="str">
        <f ca="1"/>
        <v>mercredi 3 juin 2026</v>
      </c>
    </row>
    <row r="526" spans="19:19">
      <c r="S526" s="16" t="str">
        <f ca="1"/>
        <v>jeudi 4 juin 2026</v>
      </c>
    </row>
    <row r="527" spans="19:19">
      <c r="S527" s="16" t="str">
        <f ca="1"/>
        <v>vendredi 5 juin 2026</v>
      </c>
    </row>
    <row r="528" spans="19:19">
      <c r="S528" s="16" t="str">
        <f ca="1"/>
        <v>samedi 6 juin 2026</v>
      </c>
    </row>
    <row r="529" spans="19:19">
      <c r="S529" s="16" t="str">
        <f ca="1"/>
        <v>dimanche 7 juin 2026</v>
      </c>
    </row>
    <row r="530" spans="19:19">
      <c r="S530" s="16" t="str">
        <f ca="1"/>
        <v>lundi 8 juin 2026</v>
      </c>
    </row>
    <row r="531" spans="19:19">
      <c r="S531" s="16" t="str">
        <f ca="1"/>
        <v>mardi 9 juin 2026</v>
      </c>
    </row>
    <row r="532" spans="19:19">
      <c r="S532" s="16" t="str">
        <f ca="1"/>
        <v>mercredi 10 juin 2026</v>
      </c>
    </row>
    <row r="533" spans="19:19">
      <c r="S533" s="16" t="str">
        <f ca="1"/>
        <v>jeudi 11 juin 2026</v>
      </c>
    </row>
    <row r="534" spans="19:19">
      <c r="S534" s="16" t="str">
        <f ca="1"/>
        <v>vendredi 12 juin 2026</v>
      </c>
    </row>
    <row r="535" spans="19:19">
      <c r="S535" s="16" t="str">
        <f ca="1"/>
        <v>samedi 13 juin 2026</v>
      </c>
    </row>
    <row r="536" spans="19:19">
      <c r="S536" s="16" t="str">
        <f ca="1"/>
        <v>dimanche 14 juin 2026</v>
      </c>
    </row>
    <row r="537" spans="19:19">
      <c r="S537" s="16" t="str">
        <f ca="1"/>
        <v>lundi 15 juin 2026</v>
      </c>
    </row>
    <row r="538" spans="19:19">
      <c r="S538" s="16" t="str">
        <f ca="1"/>
        <v>mardi 16 juin 2026</v>
      </c>
    </row>
    <row r="539" spans="19:19">
      <c r="S539" s="16" t="str">
        <f ca="1"/>
        <v>mercredi 17 juin 2026</v>
      </c>
    </row>
    <row r="540" spans="19:19">
      <c r="S540" s="16" t="str">
        <f ca="1"/>
        <v>jeudi 18 juin 2026</v>
      </c>
    </row>
    <row r="541" spans="19:19">
      <c r="S541" s="16" t="str">
        <f ca="1"/>
        <v>vendredi 19 juin 2026</v>
      </c>
    </row>
    <row r="542" spans="19:19">
      <c r="S542" s="16" t="str">
        <f ca="1"/>
        <v>samedi 20 juin 2026</v>
      </c>
    </row>
    <row r="543" spans="19:19">
      <c r="S543" s="16" t="str">
        <f ca="1"/>
        <v>dimanche 21 juin 2026</v>
      </c>
    </row>
    <row r="544" spans="19:19">
      <c r="S544" s="16" t="str">
        <f ca="1"/>
        <v>lundi 22 juin 2026</v>
      </c>
    </row>
    <row r="545" spans="19:19">
      <c r="S545" s="16" t="str">
        <f ca="1"/>
        <v>mardi 23 juin 2026</v>
      </c>
    </row>
    <row r="546" spans="19:19">
      <c r="S546" s="16" t="str">
        <f ca="1"/>
        <v>mercredi 24 juin 2026</v>
      </c>
    </row>
    <row r="547" spans="19:19">
      <c r="S547" s="16" t="str">
        <f ca="1"/>
        <v>jeudi 25 juin 2026</v>
      </c>
    </row>
    <row r="548" spans="19:19">
      <c r="S548" s="16" t="str">
        <f ca="1"/>
        <v>vendredi 26 juin 2026</v>
      </c>
    </row>
    <row r="549" spans="19:19">
      <c r="S549" s="16" t="str">
        <f ca="1"/>
        <v>samedi 27 juin 2026</v>
      </c>
    </row>
    <row r="550" spans="19:19">
      <c r="S550" s="16" t="str">
        <f ca="1"/>
        <v>dimanche 28 juin 2026</v>
      </c>
    </row>
    <row r="551" spans="19:19">
      <c r="S551" s="16" t="str">
        <f ca="1"/>
        <v>lundi 29 juin 2026</v>
      </c>
    </row>
    <row r="552" spans="19:19">
      <c r="S552" s="16" t="str">
        <f ca="1"/>
        <v>mardi 30 juin 2026</v>
      </c>
    </row>
    <row r="553" spans="19:19">
      <c r="S553" s="16" t="str">
        <f ca="1"/>
        <v>mercredi 1 juillet 2026</v>
      </c>
    </row>
    <row r="554" spans="19:19">
      <c r="S554" s="16" t="str">
        <f ca="1"/>
        <v>jeudi 2 juillet 2026</v>
      </c>
    </row>
    <row r="555" spans="19:19">
      <c r="S555" s="16" t="str">
        <f ca="1"/>
        <v>vendredi 3 juillet 2026</v>
      </c>
    </row>
    <row r="556" spans="19:19">
      <c r="S556" s="16" t="str">
        <f ca="1"/>
        <v>samedi 4 juillet 2026</v>
      </c>
    </row>
    <row r="557" spans="19:19">
      <c r="S557" s="16" t="str">
        <f ca="1"/>
        <v>dimanche 5 juillet 2026</v>
      </c>
    </row>
    <row r="558" spans="19:19">
      <c r="S558" s="16" t="str">
        <f ca="1"/>
        <v>lundi 6 juillet 2026</v>
      </c>
    </row>
    <row r="559" spans="19:19">
      <c r="S559" s="16" t="str">
        <f ca="1"/>
        <v>mardi 7 juillet 2026</v>
      </c>
    </row>
    <row r="560" spans="19:19">
      <c r="S560" s="16" t="str">
        <f ca="1"/>
        <v>mercredi 8 juillet 2026</v>
      </c>
    </row>
    <row r="561" spans="19:19">
      <c r="S561" s="16" t="str">
        <f ca="1"/>
        <v>jeudi 9 juillet 2026</v>
      </c>
    </row>
    <row r="562" spans="19:19">
      <c r="S562" s="16" t="str">
        <f ca="1"/>
        <v>vendredi 10 juillet 2026</v>
      </c>
    </row>
    <row r="563" spans="19:19">
      <c r="S563" s="16" t="str">
        <f ca="1"/>
        <v>samedi 11 juillet 2026</v>
      </c>
    </row>
    <row r="564" spans="19:19">
      <c r="S564" s="16" t="str">
        <f ca="1"/>
        <v>dimanche 12 juillet 2026</v>
      </c>
    </row>
    <row r="565" spans="19:19">
      <c r="S565" s="16" t="str">
        <f ca="1"/>
        <v>lundi 13 juillet 2026</v>
      </c>
    </row>
    <row r="566" spans="19:19">
      <c r="S566" s="16" t="str">
        <f ca="1"/>
        <v>mardi 14 juillet 2026</v>
      </c>
    </row>
    <row r="567" spans="19:19">
      <c r="S567" s="16" t="str">
        <f ca="1"/>
        <v>mercredi 15 juillet 2026</v>
      </c>
    </row>
    <row r="568" spans="19:19">
      <c r="S568" s="16" t="str">
        <f ca="1"/>
        <v>jeudi 16 juillet 2026</v>
      </c>
    </row>
    <row r="569" spans="19:19">
      <c r="S569" s="16" t="str">
        <f ca="1"/>
        <v>vendredi 17 juillet 2026</v>
      </c>
    </row>
    <row r="570" spans="19:19">
      <c r="S570" s="16" t="str">
        <f ca="1"/>
        <v>samedi 18 juillet 2026</v>
      </c>
    </row>
    <row r="571" spans="19:19">
      <c r="S571" s="16" t="str">
        <f ca="1"/>
        <v>dimanche 19 juillet 2026</v>
      </c>
    </row>
    <row r="572" spans="19:19">
      <c r="S572" s="16" t="str">
        <f ca="1"/>
        <v>lundi 20 juillet 2026</v>
      </c>
    </row>
    <row r="573" spans="19:19">
      <c r="S573" s="16" t="str">
        <f ca="1"/>
        <v>mardi 21 juillet 2026</v>
      </c>
    </row>
    <row r="574" spans="19:19">
      <c r="S574" s="16" t="str">
        <f ca="1"/>
        <v>mercredi 22 juillet 2026</v>
      </c>
    </row>
    <row r="575" spans="19:19">
      <c r="S575" s="16" t="str">
        <f ca="1"/>
        <v>jeudi 23 juillet 2026</v>
      </c>
    </row>
    <row r="576" spans="19:19">
      <c r="S576" s="16" t="str">
        <f ca="1"/>
        <v>vendredi 24 juillet 2026</v>
      </c>
    </row>
    <row r="577" spans="19:19">
      <c r="S577" s="16" t="str">
        <f ca="1"/>
        <v>samedi 25 juillet 2026</v>
      </c>
    </row>
    <row r="578" spans="19:19">
      <c r="S578" s="16" t="str">
        <f ca="1"/>
        <v>dimanche 26 juillet 2026</v>
      </c>
    </row>
    <row r="579" spans="19:19">
      <c r="S579" s="16" t="str">
        <f ca="1"/>
        <v>lundi 27 juillet 2026</v>
      </c>
    </row>
    <row r="580" spans="19:19">
      <c r="S580" s="16" t="str">
        <f ca="1"/>
        <v>mardi 28 juillet 2026</v>
      </c>
    </row>
    <row r="581" spans="19:19">
      <c r="S581" s="16" t="str">
        <f ca="1"/>
        <v>mercredi 29 juillet 2026</v>
      </c>
    </row>
    <row r="582" spans="19:19">
      <c r="S582" s="16" t="str">
        <f ca="1"/>
        <v>jeudi 30 juillet 2026</v>
      </c>
    </row>
    <row r="583" spans="19:19">
      <c r="S583" s="16" t="str">
        <f ca="1"/>
        <v>vendredi 31 juillet 2026</v>
      </c>
    </row>
    <row r="584" spans="19:19">
      <c r="S584" s="16" t="str">
        <f ca="1"/>
        <v>samedi 1 août 2026</v>
      </c>
    </row>
    <row r="585" spans="19:19">
      <c r="S585" s="16" t="str">
        <f ca="1"/>
        <v>dimanche 2 août 2026</v>
      </c>
    </row>
    <row r="586" spans="19:19">
      <c r="S586" s="16" t="str">
        <f ca="1"/>
        <v>lundi 3 août 2026</v>
      </c>
    </row>
    <row r="587" spans="19:19">
      <c r="S587" s="16" t="str">
        <f ca="1"/>
        <v>mardi 4 août 2026</v>
      </c>
    </row>
    <row r="588" spans="19:19">
      <c r="S588" s="16" t="str">
        <f ca="1"/>
        <v>mercredi 5 août 2026</v>
      </c>
    </row>
    <row r="589" spans="19:19">
      <c r="S589" s="16" t="str">
        <f ca="1"/>
        <v>jeudi 6 août 2026</v>
      </c>
    </row>
    <row r="590" spans="19:19">
      <c r="S590" s="16" t="str">
        <f ca="1"/>
        <v>vendredi 7 août 2026</v>
      </c>
    </row>
    <row r="591" spans="19:19">
      <c r="S591" s="16" t="str">
        <f ca="1"/>
        <v>samedi 8 août 2026</v>
      </c>
    </row>
    <row r="592" spans="19:19">
      <c r="S592" s="16" t="str">
        <f ca="1"/>
        <v>dimanche 9 août 2026</v>
      </c>
    </row>
    <row r="593" spans="19:19">
      <c r="S593" s="16" t="str">
        <f ca="1"/>
        <v>lundi 10 août 2026</v>
      </c>
    </row>
    <row r="594" spans="19:19">
      <c r="S594" s="16" t="str">
        <f ca="1"/>
        <v>mardi 11 août 2026</v>
      </c>
    </row>
    <row r="595" spans="19:19">
      <c r="S595" s="16" t="str">
        <f ca="1"/>
        <v>mercredi 12 août 2026</v>
      </c>
    </row>
    <row r="596" spans="19:19">
      <c r="S596" s="16" t="str">
        <f ca="1"/>
        <v>jeudi 13 août 2026</v>
      </c>
    </row>
    <row r="597" spans="19:19">
      <c r="S597" s="16" t="str">
        <f ca="1"/>
        <v>vendredi 14 août 2026</v>
      </c>
    </row>
    <row r="598" spans="19:19">
      <c r="S598" s="16" t="str">
        <f ca="1"/>
        <v>samedi 15 août 2026</v>
      </c>
    </row>
    <row r="599" spans="19:19">
      <c r="S599" s="16" t="str">
        <f ca="1"/>
        <v>dimanche 16 août 2026</v>
      </c>
    </row>
    <row r="600" spans="19:19">
      <c r="S600" s="16" t="str">
        <f ca="1"/>
        <v>lundi 17 août 2026</v>
      </c>
    </row>
    <row r="601" spans="19:19">
      <c r="S601" s="16" t="str">
        <f ca="1"/>
        <v>mardi 18 août 2026</v>
      </c>
    </row>
    <row r="602" spans="19:19">
      <c r="S602" s="16" t="str">
        <f ca="1"/>
        <v>mercredi 19 août 2026</v>
      </c>
    </row>
    <row r="603" spans="19:19">
      <c r="S603" s="16" t="str">
        <f ca="1"/>
        <v>jeudi 20 août 2026</v>
      </c>
    </row>
    <row r="604" spans="19:19">
      <c r="S604" s="16" t="str">
        <f ca="1"/>
        <v>vendredi 21 août 2026</v>
      </c>
    </row>
    <row r="605" spans="19:19">
      <c r="S605" s="16" t="str">
        <f ca="1"/>
        <v>samedi 22 août 2026</v>
      </c>
    </row>
    <row r="606" spans="19:19">
      <c r="S606" s="16" t="str">
        <f ca="1"/>
        <v>dimanche 23 août 2026</v>
      </c>
    </row>
    <row r="607" spans="19:19">
      <c r="S607" s="16" t="str">
        <f ca="1"/>
        <v>lundi 24 août 2026</v>
      </c>
    </row>
    <row r="608" spans="19:19">
      <c r="S608" s="16" t="str">
        <f ca="1"/>
        <v>mardi 25 août 2026</v>
      </c>
    </row>
    <row r="609" spans="19:19">
      <c r="S609" s="16" t="str">
        <f ca="1"/>
        <v>mercredi 26 août 2026</v>
      </c>
    </row>
    <row r="610" spans="19:19">
      <c r="S610" s="16" t="str">
        <f ca="1"/>
        <v>jeudi 27 août 2026</v>
      </c>
    </row>
    <row r="611" spans="19:19">
      <c r="S611" s="16" t="str">
        <f ca="1"/>
        <v>vendredi 28 août 2026</v>
      </c>
    </row>
    <row r="612" spans="19:19">
      <c r="S612" s="16" t="str">
        <f ca="1"/>
        <v>samedi 29 août 2026</v>
      </c>
    </row>
    <row r="613" spans="19:19">
      <c r="S613" s="16" t="str">
        <f ca="1"/>
        <v>dimanche 30 août 2026</v>
      </c>
    </row>
    <row r="614" spans="19:19">
      <c r="S614" s="16" t="str">
        <f ca="1"/>
        <v>lundi 31 août 2026</v>
      </c>
    </row>
    <row r="615" spans="19:19">
      <c r="S615" s="16" t="str">
        <f ca="1"/>
        <v>mardi 1 septembre 2026</v>
      </c>
    </row>
    <row r="616" spans="19:19">
      <c r="S616" s="16" t="str">
        <f ca="1"/>
        <v>mercredi 2 septembre 2026</v>
      </c>
    </row>
    <row r="617" spans="19:19">
      <c r="S617" s="16" t="str">
        <f ca="1"/>
        <v>jeudi 3 septembre 2026</v>
      </c>
    </row>
    <row r="618" spans="19:19">
      <c r="S618" s="16" t="str">
        <f ca="1"/>
        <v>vendredi 4 septembre 2026</v>
      </c>
    </row>
    <row r="619" spans="19:19">
      <c r="S619" s="16" t="str">
        <f ca="1"/>
        <v>samedi 5 septembre 2026</v>
      </c>
    </row>
    <row r="620" spans="19:19">
      <c r="S620" s="16" t="str">
        <f ca="1"/>
        <v>dimanche 6 septembre 2026</v>
      </c>
    </row>
    <row r="621" spans="19:19">
      <c r="S621" s="16" t="str">
        <f ca="1"/>
        <v>lundi 7 septembre 2026</v>
      </c>
    </row>
    <row r="622" spans="19:19">
      <c r="S622" s="16" t="str">
        <f ca="1"/>
        <v>mardi 8 septembre 2026</v>
      </c>
    </row>
    <row r="623" spans="19:19">
      <c r="S623" s="16" t="str">
        <f ca="1"/>
        <v>mercredi 9 septembre 2026</v>
      </c>
    </row>
    <row r="624" spans="19:19">
      <c r="S624" s="16" t="str">
        <f ca="1"/>
        <v>jeudi 10 septembre 2026</v>
      </c>
    </row>
    <row r="625" spans="19:19">
      <c r="S625" s="16" t="str">
        <f ca="1"/>
        <v>vendredi 11 septembre 2026</v>
      </c>
    </row>
    <row r="626" spans="19:19">
      <c r="S626" s="16" t="str">
        <f ca="1"/>
        <v>samedi 12 septembre 2026</v>
      </c>
    </row>
    <row r="627" spans="19:19">
      <c r="S627" s="16" t="str">
        <f ca="1"/>
        <v>dimanche 13 septembre 2026</v>
      </c>
    </row>
    <row r="628" spans="19:19">
      <c r="S628" s="16" t="str">
        <f ca="1"/>
        <v>lundi 14 septembre 2026</v>
      </c>
    </row>
    <row r="629" spans="19:19">
      <c r="S629" s="16" t="str">
        <f ca="1"/>
        <v>mardi 15 septembre 2026</v>
      </c>
    </row>
    <row r="630" spans="19:19">
      <c r="S630" s="16" t="str">
        <f ca="1"/>
        <v>mercredi 16 septembre 2026</v>
      </c>
    </row>
    <row r="631" spans="19:19">
      <c r="S631" s="16" t="str">
        <f ca="1"/>
        <v>jeudi 17 septembre 2026</v>
      </c>
    </row>
    <row r="632" spans="19:19">
      <c r="S632" s="16" t="str">
        <f ca="1"/>
        <v>vendredi 18 septembre 2026</v>
      </c>
    </row>
    <row r="633" spans="19:19">
      <c r="S633" s="16" t="str">
        <f ca="1"/>
        <v>samedi 19 septembre 2026</v>
      </c>
    </row>
    <row r="634" spans="19:19">
      <c r="S634" s="16" t="str">
        <f ca="1"/>
        <v>dimanche 20 septembre 2026</v>
      </c>
    </row>
    <row r="635" spans="19:19">
      <c r="S635" s="16" t="str">
        <f ca="1"/>
        <v>lundi 21 septembre 2026</v>
      </c>
    </row>
    <row r="636" spans="19:19">
      <c r="S636" s="16" t="str">
        <f ca="1"/>
        <v>mardi 22 septembre 2026</v>
      </c>
    </row>
    <row r="637" spans="19:19">
      <c r="S637" s="16" t="str">
        <f ca="1"/>
        <v>mercredi 23 septembre 2026</v>
      </c>
    </row>
    <row r="638" spans="19:19">
      <c r="S638" s="16" t="str">
        <f ca="1"/>
        <v>jeudi 24 septembre 2026</v>
      </c>
    </row>
    <row r="639" spans="19:19">
      <c r="S639" s="16" t="str">
        <f ca="1"/>
        <v>vendredi 25 septembre 2026</v>
      </c>
    </row>
    <row r="640" spans="19:19">
      <c r="S640" s="16" t="str">
        <f ca="1"/>
        <v>samedi 26 septembre 2026</v>
      </c>
    </row>
    <row r="641" spans="19:19">
      <c r="S641" s="16" t="str">
        <f ca="1"/>
        <v>dimanche 27 septembre 2026</v>
      </c>
    </row>
    <row r="642" spans="19:19">
      <c r="S642" s="16" t="str">
        <f ca="1"/>
        <v>lundi 28 septembre 2026</v>
      </c>
    </row>
    <row r="643" spans="19:19">
      <c r="S643" s="16" t="str">
        <f ca="1"/>
        <v>mardi 29 septembre 2026</v>
      </c>
    </row>
    <row r="644" spans="19:19">
      <c r="S644" s="16" t="str">
        <f ca="1"/>
        <v>mercredi 30 septembre 2026</v>
      </c>
    </row>
    <row r="645" spans="19:19">
      <c r="S645" s="16" t="str">
        <f ca="1"/>
        <v>jeudi 1 octobre 2026</v>
      </c>
    </row>
    <row r="646" spans="19:19">
      <c r="S646" s="16" t="str">
        <f ca="1"/>
        <v>vendredi 2 octobre 2026</v>
      </c>
    </row>
    <row r="647" spans="19:19">
      <c r="S647" s="16" t="str">
        <f ca="1"/>
        <v>samedi 3 octobre 2026</v>
      </c>
    </row>
    <row r="648" spans="19:19">
      <c r="S648" s="16" t="str">
        <f ca="1"/>
        <v>dimanche 4 octobre 2026</v>
      </c>
    </row>
    <row r="649" spans="19:19">
      <c r="S649" s="16" t="str">
        <f ca="1"/>
        <v>lundi 5 octobre 2026</v>
      </c>
    </row>
    <row r="650" spans="19:19">
      <c r="S650" s="16" t="str">
        <f ca="1"/>
        <v>mardi 6 octobre 2026</v>
      </c>
    </row>
    <row r="651" spans="19:19">
      <c r="S651" s="16" t="str">
        <f ca="1"/>
        <v>mercredi 7 octobre 2026</v>
      </c>
    </row>
    <row r="652" spans="19:19">
      <c r="S652" s="16" t="str">
        <f ca="1"/>
        <v>jeudi 8 octobre 2026</v>
      </c>
    </row>
    <row r="653" spans="19:19">
      <c r="S653" s="16" t="str">
        <f ca="1"/>
        <v>vendredi 9 octobre 2026</v>
      </c>
    </row>
    <row r="654" spans="19:19">
      <c r="S654" s="16" t="str">
        <f ca="1"/>
        <v>samedi 10 octobre 2026</v>
      </c>
    </row>
    <row r="655" spans="19:19">
      <c r="S655" s="16" t="str">
        <f ca="1"/>
        <v>dimanche 11 octobre 2026</v>
      </c>
    </row>
    <row r="656" spans="19:19">
      <c r="S656" s="16" t="str">
        <f ca="1"/>
        <v>lundi 12 octobre 2026</v>
      </c>
    </row>
    <row r="657" spans="19:19">
      <c r="S657" s="16" t="str">
        <f ca="1"/>
        <v>mardi 13 octobre 2026</v>
      </c>
    </row>
    <row r="658" spans="19:19">
      <c r="S658" s="16" t="str">
        <f ca="1"/>
        <v>mercredi 14 octobre 2026</v>
      </c>
    </row>
    <row r="659" spans="19:19">
      <c r="S659" s="16" t="str">
        <f ca="1"/>
        <v>jeudi 15 octobre 2026</v>
      </c>
    </row>
    <row r="660" spans="19:19">
      <c r="S660" s="16" t="str">
        <f ca="1"/>
        <v>vendredi 16 octobre 2026</v>
      </c>
    </row>
    <row r="661" spans="19:19">
      <c r="S661" s="16" t="str">
        <f ca="1"/>
        <v>samedi 17 octobre 2026</v>
      </c>
    </row>
    <row r="662" spans="19:19">
      <c r="S662" s="16" t="str">
        <f ca="1"/>
        <v>dimanche 18 octobre 2026</v>
      </c>
    </row>
    <row r="663" spans="19:19">
      <c r="S663" s="16" t="str">
        <f ca="1"/>
        <v>lundi 19 octobre 2026</v>
      </c>
    </row>
    <row r="664" spans="19:19">
      <c r="S664" s="16" t="str">
        <f ca="1"/>
        <v>mardi 20 octobre 2026</v>
      </c>
    </row>
    <row r="665" spans="19:19">
      <c r="S665" s="16" t="str">
        <f ca="1"/>
        <v>mercredi 21 octobre 2026</v>
      </c>
    </row>
    <row r="666" spans="19:19">
      <c r="S666" s="16" t="str">
        <f ca="1"/>
        <v>jeudi 22 octobre 2026</v>
      </c>
    </row>
    <row r="667" spans="19:19">
      <c r="S667" s="16" t="str">
        <f ca="1"/>
        <v>vendredi 23 octobre 2026</v>
      </c>
    </row>
    <row r="668" spans="19:19">
      <c r="S668" s="16" t="str">
        <f ca="1"/>
        <v>samedi 24 octobre 2026</v>
      </c>
    </row>
    <row r="669" spans="19:19">
      <c r="S669" s="16" t="str">
        <f ca="1"/>
        <v>dimanche 25 octobre 2026</v>
      </c>
    </row>
    <row r="670" spans="19:19">
      <c r="S670" s="16" t="str">
        <f ca="1"/>
        <v>lundi 26 octobre 2026</v>
      </c>
    </row>
    <row r="671" spans="19:19">
      <c r="S671" s="16" t="str">
        <f ca="1"/>
        <v>mardi 27 octobre 2026</v>
      </c>
    </row>
    <row r="672" spans="19:19">
      <c r="S672" s="16" t="str">
        <f ca="1"/>
        <v>mercredi 28 octobre 2026</v>
      </c>
    </row>
    <row r="673" spans="19:19">
      <c r="S673" s="16" t="str">
        <f ca="1"/>
        <v>jeudi 29 octobre 2026</v>
      </c>
    </row>
    <row r="674" spans="19:19">
      <c r="S674" s="16" t="str">
        <f ca="1"/>
        <v>vendredi 30 octobre 2026</v>
      </c>
    </row>
    <row r="675" spans="19:19">
      <c r="S675" s="16" t="str">
        <f ca="1"/>
        <v>samedi 31 octobre 2026</v>
      </c>
    </row>
    <row r="676" spans="19:19">
      <c r="S676" s="16" t="str">
        <f ca="1"/>
        <v>dimanche 1 novembre 2026</v>
      </c>
    </row>
    <row r="677" spans="19:19">
      <c r="S677" s="16" t="str">
        <f ca="1"/>
        <v>lundi 2 novembre 2026</v>
      </c>
    </row>
    <row r="678" spans="19:19">
      <c r="S678" s="16" t="str">
        <f ca="1"/>
        <v>mardi 3 novembre 2026</v>
      </c>
    </row>
    <row r="679" spans="19:19">
      <c r="S679" s="16" t="str">
        <f ca="1"/>
        <v>mercredi 4 novembre 2026</v>
      </c>
    </row>
    <row r="680" spans="19:19">
      <c r="S680" s="16" t="str">
        <f ca="1"/>
        <v>jeudi 5 novembre 2026</v>
      </c>
    </row>
    <row r="681" spans="19:19">
      <c r="S681" s="16" t="str">
        <f ca="1"/>
        <v>vendredi 6 novembre 2026</v>
      </c>
    </row>
    <row r="682" spans="19:19">
      <c r="S682" s="16" t="str">
        <f ca="1"/>
        <v>samedi 7 novembre 2026</v>
      </c>
    </row>
    <row r="683" spans="19:19">
      <c r="S683" s="16" t="str">
        <f ca="1"/>
        <v>dimanche 8 novembre 2026</v>
      </c>
    </row>
    <row r="684" spans="19:19">
      <c r="S684" s="16" t="str">
        <f ca="1"/>
        <v>lundi 9 novembre 2026</v>
      </c>
    </row>
    <row r="685" spans="19:19">
      <c r="S685" s="16" t="str">
        <f ca="1"/>
        <v>mardi 10 novembre 2026</v>
      </c>
    </row>
    <row r="686" spans="19:19">
      <c r="S686" s="16" t="str">
        <f ca="1"/>
        <v>mercredi 11 novembre 2026</v>
      </c>
    </row>
    <row r="687" spans="19:19">
      <c r="S687" s="16" t="str">
        <f ca="1"/>
        <v>jeudi 12 novembre 2026</v>
      </c>
    </row>
    <row r="688" spans="19:19">
      <c r="S688" s="16" t="str">
        <f ca="1"/>
        <v>vendredi 13 novembre 2026</v>
      </c>
    </row>
    <row r="689" spans="19:19">
      <c r="S689" s="16" t="str">
        <f ca="1"/>
        <v>samedi 14 novembre 2026</v>
      </c>
    </row>
    <row r="690" spans="19:19">
      <c r="S690" s="16" t="str">
        <f ca="1"/>
        <v>dimanche 15 novembre 2026</v>
      </c>
    </row>
    <row r="691" spans="19:19">
      <c r="S691" s="16" t="str">
        <f ca="1"/>
        <v>lundi 16 novembre 2026</v>
      </c>
    </row>
    <row r="692" spans="19:19">
      <c r="S692" s="16" t="str">
        <f ca="1"/>
        <v>mardi 17 novembre 2026</v>
      </c>
    </row>
    <row r="693" spans="19:19">
      <c r="S693" s="16" t="str">
        <f ca="1"/>
        <v>mercredi 18 novembre 2026</v>
      </c>
    </row>
    <row r="694" spans="19:19">
      <c r="S694" s="16" t="str">
        <f ca="1"/>
        <v>jeudi 19 novembre 2026</v>
      </c>
    </row>
    <row r="695" spans="19:19">
      <c r="S695" s="16" t="str">
        <f ca="1"/>
        <v>vendredi 20 novembre 2026</v>
      </c>
    </row>
    <row r="696" spans="19:19">
      <c r="S696" s="16" t="str">
        <f ca="1"/>
        <v>samedi 21 novembre 2026</v>
      </c>
    </row>
    <row r="697" spans="19:19">
      <c r="S697" s="16" t="str">
        <f ca="1"/>
        <v>dimanche 22 novembre 2026</v>
      </c>
    </row>
    <row r="698" spans="19:19">
      <c r="S698" s="16" t="str">
        <f ca="1"/>
        <v>lundi 23 novembre 2026</v>
      </c>
    </row>
    <row r="699" spans="19:19">
      <c r="S699" s="16" t="str">
        <f ca="1"/>
        <v>mardi 24 novembre 2026</v>
      </c>
    </row>
    <row r="700" spans="19:19">
      <c r="S700" s="16" t="str">
        <f ca="1"/>
        <v>mercredi 25 novembre 2026</v>
      </c>
    </row>
    <row r="701" spans="19:19">
      <c r="S701" s="16" t="str">
        <f ca="1"/>
        <v>jeudi 26 novembre 2026</v>
      </c>
    </row>
    <row r="702" spans="19:19">
      <c r="S702" s="16" t="str">
        <f ca="1"/>
        <v>vendredi 27 novembre 2026</v>
      </c>
    </row>
    <row r="703" spans="19:19">
      <c r="S703" s="16" t="str">
        <f ca="1"/>
        <v>samedi 28 novembre 2026</v>
      </c>
    </row>
    <row r="704" spans="19:19">
      <c r="S704" s="16" t="str">
        <f ca="1"/>
        <v>dimanche 29 novembre 2026</v>
      </c>
    </row>
    <row r="705" spans="19:19">
      <c r="S705" s="16" t="str">
        <f ca="1"/>
        <v>lundi 30 novembre 2026</v>
      </c>
    </row>
    <row r="706" spans="19:19">
      <c r="S706" s="16" t="str">
        <f ca="1"/>
        <v>mardi 1 décembre 2026</v>
      </c>
    </row>
    <row r="707" spans="19:19">
      <c r="S707" s="16" t="str">
        <f ca="1"/>
        <v>mercredi 2 décembre 2026</v>
      </c>
    </row>
    <row r="708" spans="19:19">
      <c r="S708" s="16" t="str">
        <f ca="1"/>
        <v>jeudi 3 décembre 2026</v>
      </c>
    </row>
    <row r="709" spans="19:19">
      <c r="S709" s="16" t="str">
        <f ca="1"/>
        <v>vendredi 4 décembre 2026</v>
      </c>
    </row>
    <row r="710" spans="19:19">
      <c r="S710" s="16" t="str">
        <f ca="1"/>
        <v>samedi 5 décembre 2026</v>
      </c>
    </row>
    <row r="711" spans="19:19">
      <c r="S711" s="16" t="str">
        <f ca="1"/>
        <v>dimanche 6 décembre 2026</v>
      </c>
    </row>
    <row r="712" spans="19:19">
      <c r="S712" s="16" t="str">
        <f ca="1"/>
        <v>lundi 7 décembre 2026</v>
      </c>
    </row>
    <row r="713" spans="19:19">
      <c r="S713" s="16" t="str">
        <f ca="1"/>
        <v>mardi 8 décembre 2026</v>
      </c>
    </row>
    <row r="714" spans="19:19">
      <c r="S714" s="16" t="str">
        <f ca="1"/>
        <v>mercredi 9 décembre 2026</v>
      </c>
    </row>
    <row r="715" spans="19:19">
      <c r="S715" s="16" t="str">
        <f ca="1"/>
        <v>jeudi 10 décembre 2026</v>
      </c>
    </row>
    <row r="716" spans="19:19">
      <c r="S716" s="16" t="str">
        <f ca="1"/>
        <v>vendredi 11 décembre 2026</v>
      </c>
    </row>
    <row r="717" spans="19:19">
      <c r="S717" s="16" t="str">
        <f ca="1"/>
        <v>samedi 12 décembre 2026</v>
      </c>
    </row>
    <row r="718" spans="19:19">
      <c r="S718" s="16" t="str">
        <f ca="1"/>
        <v>dimanche 13 décembre 2026</v>
      </c>
    </row>
    <row r="719" spans="19:19">
      <c r="S719" s="16" t="str">
        <f ca="1"/>
        <v>lundi 14 décembre 2026</v>
      </c>
    </row>
    <row r="720" spans="19:19">
      <c r="S720" s="16" t="str">
        <f ca="1"/>
        <v>mardi 15 décembre 2026</v>
      </c>
    </row>
    <row r="721" spans="19:19">
      <c r="S721" s="16" t="str">
        <f ca="1"/>
        <v>mercredi 16 décembre 2026</v>
      </c>
    </row>
    <row r="722" spans="19:19">
      <c r="S722" s="16" t="str">
        <f ca="1"/>
        <v>jeudi 17 décembre 2026</v>
      </c>
    </row>
    <row r="723" spans="19:19">
      <c r="S723" s="16" t="str">
        <f ca="1"/>
        <v>vendredi 18 décembre 2026</v>
      </c>
    </row>
    <row r="724" spans="19:19">
      <c r="S724" s="16" t="str">
        <f ca="1"/>
        <v>samedi 19 décembre 2026</v>
      </c>
    </row>
    <row r="725" spans="19:19">
      <c r="S725" s="16" t="str">
        <f ca="1"/>
        <v>dimanche 20 décembre 2026</v>
      </c>
    </row>
    <row r="726" spans="19:19">
      <c r="S726" s="16" t="str">
        <f ca="1"/>
        <v>lundi 21 décembre 2026</v>
      </c>
    </row>
    <row r="727" spans="19:19">
      <c r="S727" s="16" t="str">
        <f ca="1"/>
        <v>mardi 22 décembre 2026</v>
      </c>
    </row>
    <row r="728" spans="19:19">
      <c r="S728" s="16" t="str">
        <f ca="1"/>
        <v>mercredi 23 décembre 2026</v>
      </c>
    </row>
    <row r="729" spans="19:19">
      <c r="S729" s="16" t="str">
        <f ca="1"/>
        <v>jeudi 24 décembre 2026</v>
      </c>
    </row>
    <row r="730" spans="19:19">
      <c r="S730" s="16" t="str">
        <f ca="1"/>
        <v>vendredi 25 décembre 2026</v>
      </c>
    </row>
    <row r="731" spans="19:19">
      <c r="S731" s="16" t="str">
        <f ca="1"/>
        <v>samedi 26 décembre 2026</v>
      </c>
    </row>
    <row r="732" spans="19:19">
      <c r="S732" s="16" t="str">
        <f ca="1"/>
        <v>dimanche 27 décembre 2026</v>
      </c>
    </row>
    <row r="733" spans="19:19">
      <c r="S733" s="16" t="str">
        <f ca="1"/>
        <v>lundi 28 décembre 2026</v>
      </c>
    </row>
    <row r="734" spans="19:19">
      <c r="S734" s="16" t="str">
        <f ca="1"/>
        <v>mardi 29 décembre 2026</v>
      </c>
    </row>
    <row r="735" spans="19:19">
      <c r="S735" s="16" t="str">
        <f ca="1"/>
        <v>mercredi 30 décembre 2026</v>
      </c>
    </row>
    <row r="736" spans="19:19">
      <c r="S736" s="16" t="str">
        <f ca="1"/>
        <v>jeudi 31 décembre 2026</v>
      </c>
    </row>
  </sheetData>
  <mergeCells count="2">
    <mergeCell ref="B1:F1"/>
    <mergeCell ref="J1:S1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8022B37BCB5F418335D7D77F8A9140" ma:contentTypeVersion="13" ma:contentTypeDescription="Crée un document." ma:contentTypeScope="" ma:versionID="af80511c2e9cda98362f671262ae8f67">
  <xsd:schema xmlns:xsd="http://www.w3.org/2001/XMLSchema" xmlns:xs="http://www.w3.org/2001/XMLSchema" xmlns:p="http://schemas.microsoft.com/office/2006/metadata/properties" xmlns:ns2="81d31fe3-d631-4786-88c2-15bd3e327181" xmlns:ns3="42a67a2d-0e82-4ff2-8581-14e3f1fb2106" targetNamespace="http://schemas.microsoft.com/office/2006/metadata/properties" ma:root="true" ma:fieldsID="982f6fd5dd8796b5534ba960324fd092" ns2:_="" ns3:_="">
    <xsd:import namespace="81d31fe3-d631-4786-88c2-15bd3e327181"/>
    <xsd:import namespace="42a67a2d-0e82-4ff2-8581-14e3f1fb2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31fe3-d631-4786-88c2-15bd3e327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ae0b311d-aef2-47fc-9a4e-3c9c045afd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67a2d-0e82-4ff2-8581-14e3f1fb210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f4e7083-c42a-43b7-90b0-e8e03945d44b}" ma:internalName="TaxCatchAll" ma:showField="CatchAllData" ma:web="42a67a2d-0e82-4ff2-8581-14e3f1fb2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DAF9F-7969-455F-8A7A-92DB22DB6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31fe3-d631-4786-88c2-15bd3e327181"/>
    <ds:schemaRef ds:uri="42a67a2d-0e82-4ff2-8581-14e3f1fb2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FCA76-B22D-43C4-B86B-D64E3FD26C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Bon de commande</vt:lpstr>
      <vt:lpstr>Salles</vt:lpstr>
      <vt:lpstr>Modifications</vt:lpstr>
      <vt:lpstr>A_colorier</vt:lpstr>
      <vt:lpstr>Dates_disponibles</vt:lpstr>
      <vt:lpstr>'Bon de commande'!Zone_d_impression</vt:lpstr>
    </vt:vector>
  </TitlesOfParts>
  <Manager/>
  <Company>coop hec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Francine</dc:creator>
  <cp:keywords/>
  <dc:description/>
  <cp:lastModifiedBy>service traiteur</cp:lastModifiedBy>
  <cp:revision/>
  <cp:lastPrinted>2024-10-25T16:19:12Z</cp:lastPrinted>
  <dcterms:created xsi:type="dcterms:W3CDTF">1998-06-08T18:15:54Z</dcterms:created>
  <dcterms:modified xsi:type="dcterms:W3CDTF">2025-09-23T16:23:22Z</dcterms:modified>
  <cp:category/>
  <cp:contentStatus/>
</cp:coreProperties>
</file>